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0" yWindow="0" windowWidth="20730" windowHeight="11760" tabRatio="954" firstSheet="12" activeTab="25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9.1" sheetId="56" r:id="rId22"/>
    <sheet name="ფორმა 9.2" sheetId="57" r:id="rId23"/>
    <sheet name="ფორმა 9.6" sheetId="39" r:id="rId24"/>
    <sheet name="ფორმა N 9.7" sheetId="35" r:id="rId25"/>
    <sheet name="შემაჯამებელი ფორმა" sheetId="59" r:id="rId26"/>
    <sheet name="Validation" sheetId="13" state="veryHidden" r:id="rId27"/>
  </sheets>
  <externalReferences>
    <externalReference r:id="rId28"/>
    <externalReference r:id="rId29"/>
    <externalReference r:id="rId30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1">#REF!</definedName>
    <definedName name="Date" localSheetId="22">#REF!</definedName>
    <definedName name="Date" localSheetId="23">#REF!</definedName>
    <definedName name="Date" localSheetId="24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5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4.5'!$A$1:$M$49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21">'ფორმა 9.1'!$A$1:$I$36</definedName>
    <definedName name="_xlnm.Print_Area" localSheetId="22">'ფორმა 9.2'!$A$1:$K$35</definedName>
    <definedName name="_xlnm.Print_Area" localSheetId="23">'ფორმა 9.6'!$A$1:$I$35</definedName>
    <definedName name="_xlnm.Print_Area" localSheetId="19">'ფორმა N 8.1'!$A$1:$H$51</definedName>
    <definedName name="_xlnm.Print_Area" localSheetId="24">'ფორმა N 9.7'!$A$1:$I$39</definedName>
    <definedName name="_xlnm.Print_Area" localSheetId="0">'ფორმა N1'!$A$1:$L$44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N4.1'!$A$1:$D$38</definedName>
    <definedName name="_xlnm.Print_Area" localSheetId="9">'ფორმა N5'!$A$1:$D$87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7">'ფორმა N7'!$A$1:$D$90</definedName>
    <definedName name="_xlnm.Print_Area" localSheetId="18">'ფორმა N8'!$A$1:$M$27</definedName>
    <definedName name="_xlnm.Print_Area" localSheetId="20">'ფორმა N9'!$A$1:$K$52</definedName>
    <definedName name="_xlnm.Print_Area" localSheetId="25">'შემაჯამებელი ფორმა'!$A$1:$C$35</definedName>
  </definedNames>
  <calcPr calcId="125725"/>
</workbook>
</file>

<file path=xl/calcChain.xml><?xml version="1.0" encoding="utf-8"?>
<calcChain xmlns="http://schemas.openxmlformats.org/spreadsheetml/2006/main">
  <c r="C10" i="7"/>
  <c r="L12" i="46"/>
  <c r="C18" i="47" l="1"/>
  <c r="A5" i="56"/>
  <c r="L21" i="46"/>
  <c r="D12" i="7"/>
  <c r="C12"/>
  <c r="D12" i="3"/>
  <c r="C10"/>
  <c r="C25" i="59"/>
  <c r="C24"/>
  <c r="C23"/>
  <c r="C21"/>
  <c r="C19"/>
  <c r="C18"/>
  <c r="C14"/>
  <c r="C2" i="28" l="1"/>
  <c r="G2" i="34"/>
  <c r="G2" i="30"/>
  <c r="I2" i="29"/>
  <c r="C2" i="26"/>
  <c r="A5" i="57"/>
  <c r="A6" i="59"/>
  <c r="D10" i="47" l="1"/>
  <c r="C13" i="59" s="1"/>
  <c r="C10" i="47"/>
  <c r="D12" i="40"/>
  <c r="C12"/>
  <c r="I29" i="35" l="1"/>
  <c r="A5" i="9"/>
  <c r="L35" i="55" l="1"/>
  <c r="A6"/>
  <c r="A5" i="35" l="1"/>
  <c r="A5" i="39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/>
  <c r="D31" i="7" l="1"/>
  <c r="C31"/>
  <c r="D27"/>
  <c r="C27"/>
  <c r="D26"/>
  <c r="D19"/>
  <c r="C19"/>
  <c r="D16"/>
  <c r="C16"/>
  <c r="D10"/>
  <c r="D9" s="1"/>
  <c r="D31" i="3"/>
  <c r="C31"/>
  <c r="C26" i="7" l="1"/>
  <c r="C22" i="59"/>
  <c r="C20" s="1"/>
  <c r="C9" i="7"/>
  <c r="D73" i="47"/>
  <c r="C73"/>
  <c r="D65"/>
  <c r="D59"/>
  <c r="C59"/>
  <c r="D54"/>
  <c r="C54"/>
  <c r="D48"/>
  <c r="D37"/>
  <c r="C11" i="59" s="1"/>
  <c r="C37" i="47"/>
  <c r="D33"/>
  <c r="C33"/>
  <c r="D24"/>
  <c r="C24"/>
  <c r="D15"/>
  <c r="C15"/>
  <c r="C14" l="1"/>
  <c r="C9" s="1"/>
  <c r="D14"/>
  <c r="D9" s="1"/>
  <c r="L40" i="46"/>
  <c r="H34" i="45"/>
  <c r="G34"/>
  <c r="I25" i="43"/>
  <c r="H25"/>
  <c r="G25"/>
  <c r="D27" i="3" l="1"/>
  <c r="C27"/>
  <c r="D17" i="28" l="1"/>
  <c r="C17"/>
  <c r="I25" i="29" l="1"/>
  <c r="D76" i="40" l="1"/>
  <c r="D67"/>
  <c r="D61"/>
  <c r="C61"/>
  <c r="D56"/>
  <c r="C56"/>
  <c r="D50"/>
  <c r="C50"/>
  <c r="D35"/>
  <c r="C35"/>
  <c r="D26"/>
  <c r="D20" s="1"/>
  <c r="C26"/>
  <c r="C20" s="1"/>
  <c r="D17"/>
  <c r="C17"/>
  <c r="A6"/>
  <c r="C16" l="1"/>
  <c r="C11" s="1"/>
  <c r="D16"/>
  <c r="D11" s="1"/>
  <c r="C10" i="59" s="1"/>
  <c r="H39" i="10" l="1"/>
  <c r="H36" s="1"/>
  <c r="H32"/>
  <c r="H24"/>
  <c r="H19"/>
  <c r="H17" s="1"/>
  <c r="H14"/>
  <c r="A4" i="39" l="1"/>
  <c r="A4" i="35" l="1"/>
  <c r="H34" i="34" l="1"/>
  <c r="G34"/>
  <c r="A4"/>
  <c r="I34" i="30" l="1"/>
  <c r="H34"/>
  <c r="A4"/>
  <c r="H25" i="29"/>
  <c r="G25"/>
  <c r="A4"/>
  <c r="A5" i="28" l="1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C64" i="12" l="1"/>
  <c r="D64"/>
  <c r="A4" i="10" l="1"/>
  <c r="A4" i="9"/>
  <c r="A4" i="12"/>
  <c r="A5" i="5"/>
  <c r="A4" i="7"/>
  <c r="J25" i="10" l="1"/>
  <c r="I25"/>
  <c r="G24"/>
  <c r="F24"/>
  <c r="E24"/>
  <c r="D24"/>
  <c r="C24"/>
  <c r="B24"/>
  <c r="I40" l="1"/>
  <c r="I37" s="1"/>
  <c r="I33"/>
  <c r="I20"/>
  <c r="I18" s="1"/>
  <c r="I15"/>
  <c r="I11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10"/>
  <c r="D45" i="12"/>
  <c r="C45"/>
  <c r="D34"/>
  <c r="C34"/>
  <c r="D11"/>
  <c r="D10" s="1"/>
  <c r="C11"/>
  <c r="C10" s="1"/>
  <c r="J40" i="10"/>
  <c r="J37" s="1"/>
  <c r="F39"/>
  <c r="F36" s="1"/>
  <c r="D39"/>
  <c r="D36" s="1"/>
  <c r="B39"/>
  <c r="B36" s="1"/>
  <c r="J33"/>
  <c r="F32"/>
  <c r="D32"/>
  <c r="B32"/>
  <c r="J20"/>
  <c r="J18" s="1"/>
  <c r="F19"/>
  <c r="F17" s="1"/>
  <c r="D19"/>
  <c r="D17" s="1"/>
  <c r="B19"/>
  <c r="B17" s="1"/>
  <c r="J15"/>
  <c r="F14"/>
  <c r="D14"/>
  <c r="B14"/>
  <c r="J11"/>
  <c r="F10"/>
  <c r="D10"/>
  <c r="B10"/>
  <c r="D17" i="5"/>
  <c r="C17"/>
  <c r="D14"/>
  <c r="C14"/>
  <c r="D11"/>
  <c r="C11"/>
  <c r="D19" i="3"/>
  <c r="C19"/>
  <c r="D16"/>
  <c r="C16"/>
  <c r="D10" i="5" l="1"/>
  <c r="C10"/>
  <c r="C26" i="3"/>
  <c r="D10"/>
  <c r="B9" i="10"/>
  <c r="D44" i="12"/>
  <c r="J10" i="10"/>
  <c r="D26" i="3"/>
  <c r="C44" i="12"/>
  <c r="D9" i="10"/>
  <c r="F9"/>
  <c r="C9" i="3" l="1"/>
  <c r="D9"/>
  <c r="C17" i="59" s="1"/>
</calcChain>
</file>

<file path=xl/sharedStrings.xml><?xml version="1.0" encoding="utf-8"?>
<sst xmlns="http://schemas.openxmlformats.org/spreadsheetml/2006/main" count="1476" uniqueCount="710">
  <si>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</si>
  <si>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</si>
  <si>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</si>
  <si>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</si>
  <si>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</si>
  <si>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</si>
  <si>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</si>
  <si>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</si>
  <si>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</si>
  <si>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</si>
  <si>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</si>
  <si>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</si>
  <si>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</si>
  <si>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</si>
  <si>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</si>
  <si>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</si>
  <si>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</si>
  <si>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</si>
  <si>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</si>
  <si>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</si>
  <si>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</si>
  <si>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</si>
  <si>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</si>
  <si>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</si>
  <si>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</si>
  <si>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</si>
  <si>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</si>
  <si>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</si>
  <si>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</si>
  <si>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</si>
  <si>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</si>
  <si>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</si>
  <si>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</si>
  <si>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</si>
  <si>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</si>
  <si>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</si>
  <si>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</si>
  <si>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</si>
  <si>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</si>
  <si>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</si>
  <si>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</si>
  <si>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</si>
  <si>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</si>
  <si>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</si>
  <si>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</si>
  <si>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</si>
  <si>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</si>
  <si>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</si>
  <si>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</si>
  <si>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</si>
  <si>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</si>
  <si>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</si>
  <si>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</si>
  <si>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</si>
  <si>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</si>
  <si>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</si>
  <si>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</si>
  <si>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</si>
  <si>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</si>
  <si>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</si>
  <si>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</si>
  <si>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</si>
  <si>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</si>
  <si>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</si>
  <si>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</si>
  <si>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</si>
  <si>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</si>
  <si>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</si>
  <si>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</si>
  <si>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</si>
  <si>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</si>
  <si>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</si>
  <si>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</si>
  <si>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</si>
  <si>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</si>
  <si>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</si>
  <si>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</si>
  <si>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</si>
  <si>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</si>
  <si>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</si>
  <si>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</si>
  <si>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</si>
  <si>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</si>
  <si>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</si>
  <si>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</si>
  <si>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</si>
  <si>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</si>
  <si>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</si>
  <si>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</si>
  <si>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</si>
  <si>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</si>
  <si>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</si>
  <si>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</si>
  <si>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</si>
  <si>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</si>
  <si>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</si>
  <si>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</si>
  <si>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</si>
  <si>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</si>
  <si>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</si>
  <si>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</si>
  <si>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</si>
  <si>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</si>
  <si>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</si>
  <si>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</si>
  <si>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</si>
  <si>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</si>
  <si>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</si>
  <si>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</si>
  <si>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</si>
  <si>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</si>
  <si>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</si>
  <si>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</si>
  <si>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</si>
  <si>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</si>
  <si>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</si>
  <si>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</si>
  <si>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</si>
  <si>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</si>
  <si>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</si>
  <si>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</si>
  <si>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</si>
  <si>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</si>
  <si>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</si>
  <si>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</si>
  <si>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</si>
  <si>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</si>
  <si>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</si>
  <si>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</si>
  <si>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</si>
  <si>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</si>
  <si>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</si>
  <si>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</si>
  <si>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</si>
  <si>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</si>
  <si>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</si>
  <si>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</si>
  <si>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</si>
  <si>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</si>
  <si>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</si>
  <si>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</si>
  <si>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</si>
  <si>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</si>
  <si>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</si>
  <si>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</si>
  <si>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</si>
  <si>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</si>
  <si>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</si>
  <si>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</si>
  <si>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</si>
  <si>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</si>
  <si>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</si>
  <si>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</si>
  <si>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</si>
  <si>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</si>
  <si>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</si>
  <si>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</si>
  <si>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</si>
  <si>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</si>
  <si>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</si>
  <si>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</si>
  <si>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</si>
  <si>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</si>
  <si>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</si>
  <si>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</si>
  <si>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</si>
  <si>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</si>
  <si>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</si>
  <si>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</si>
  <si>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</si>
  <si>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</si>
  <si>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</si>
  <si>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</si>
  <si>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</si>
  <si>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</si>
  <si>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</si>
  <si>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</si>
  <si>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</si>
  <si>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</si>
  <si>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</si>
  <si>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</si>
  <si>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</si>
  <si>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</si>
  <si>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</si>
  <si>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</si>
  <si>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</si>
  <si>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</si>
  <si>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</si>
  <si>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</si>
  <si>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</si>
  <si>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</si>
  <si>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</si>
  <si>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</si>
  <si>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</si>
  <si>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</si>
  <si>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</si>
  <si>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</si>
  <si>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</si>
  <si>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</si>
  <si>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</si>
  <si>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</si>
  <si>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</si>
  <si>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</si>
  <si>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</si>
  <si>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</si>
  <si>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</si>
  <si>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</si>
  <si>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</si>
  <si>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</si>
  <si>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</si>
  <si>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</si>
  <si>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</si>
  <si>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</si>
  <si>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</si>
  <si>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</si>
  <si>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</si>
  <si>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</si>
  <si>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</si>
  <si>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</si>
  <si>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</si>
  <si>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</si>
  <si>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</si>
  <si>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</si>
  <si>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</si>
  <si>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</si>
  <si>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</si>
  <si>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</si>
  <si>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</si>
  <si>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</si>
  <si>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</si>
  <si>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</si>
  <si>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</si>
  <si>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</si>
  <si>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</si>
  <si>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</si>
  <si>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</si>
  <si>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</si>
  <si>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</si>
  <si>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</si>
  <si>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</si>
  <si>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</si>
  <si>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</si>
  <si>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</si>
  <si>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</si>
  <si>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</si>
  <si>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</si>
  <si>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</si>
  <si>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</si>
  <si>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</si>
  <si>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</si>
  <si>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</si>
  <si>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</si>
  <si>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</si>
  <si>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</si>
  <si>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</si>
  <si>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</si>
  <si>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</si>
  <si>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</si>
  <si>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</si>
  <si>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</si>
  <si>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</si>
  <si>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</si>
  <si>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</si>
  <si>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</si>
  <si>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</si>
  <si>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</si>
  <si>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</si>
  <si>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</si>
  <si>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</si>
  <si>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</si>
  <si>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</si>
  <si>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</si>
  <si>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</si>
  <si>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</si>
  <si>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</si>
  <si>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</si>
  <si>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</si>
  <si>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</si>
  <si>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</si>
  <si>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</si>
  <si>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</si>
  <si>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</si>
  <si>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</si>
  <si>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</si>
  <si>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</si>
  <si>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</si>
  <si>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</si>
  <si>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</si>
  <si>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</si>
  <si>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</si>
  <si>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</si>
  <si>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</si>
  <si>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</si>
  <si>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</si>
  <si>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</si>
  <si>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</si>
  <si>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</si>
  <si>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</si>
  <si>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</si>
  <si>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</si>
  <si>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</si>
  <si>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</si>
  <si>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</si>
  <si>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</si>
  <si>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</si>
  <si>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</si>
  <si>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</si>
  <si>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</si>
  <si>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</si>
  <si>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</si>
  <si>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</si>
  <si>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</si>
  <si>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</si>
  <si>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</si>
  <si>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</si>
  <si>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</si>
  <si>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</si>
  <si>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</si>
  <si>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</si>
  <si>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</si>
  <si>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</si>
  <si>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</si>
  <si>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</si>
  <si>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</si>
  <si>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</si>
  <si>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</si>
  <si>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</si>
  <si>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</si>
  <si>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</si>
  <si>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</si>
  <si>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</si>
  <si>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</si>
  <si>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</si>
  <si>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</si>
  <si>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</si>
  <si>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</si>
  <si>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</si>
  <si>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</si>
  <si>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</si>
  <si>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</si>
  <si>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</si>
  <si>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</si>
  <si>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</si>
  <si>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</si>
  <si>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</si>
  <si>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</si>
  <si>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</si>
  <si>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</si>
  <si>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</si>
  <si>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</si>
  <si>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</si>
  <si>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</si>
  <si>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</si>
  <si>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</si>
  <si>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</si>
  <si>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</si>
  <si>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</si>
  <si>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</si>
  <si>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</si>
  <si>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</si>
  <si>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</si>
  <si>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</si>
  <si>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</si>
  <si>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</si>
  <si>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</si>
  <si>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</si>
  <si>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</si>
  <si>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</si>
  <si>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</si>
  <si>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</si>
  <si>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</si>
  <si>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</si>
  <si>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</si>
  <si>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</si>
  <si>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</si>
  <si>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</si>
  <si>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</si>
  <si>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</si>
  <si>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</si>
  <si>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</si>
  <si>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</si>
  <si>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</si>
  <si>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</si>
  <si>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</si>
  <si>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</si>
  <si>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</si>
  <si>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</si>
  <si>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</si>
  <si>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</si>
  <si>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</si>
  <si>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</si>
  <si>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</si>
  <si>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</si>
  <si>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</si>
  <si>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</si>
  <si>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</si>
  <si>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</si>
  <si>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</si>
  <si>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</si>
  <si>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</si>
  <si>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</si>
  <si>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</si>
  <si>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</si>
  <si>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</si>
  <si>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</si>
  <si>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</si>
  <si>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</si>
  <si>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</si>
  <si>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</si>
  <si>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</si>
  <si>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</si>
  <si>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</si>
  <si>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</si>
  <si>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</si>
  <si>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</si>
  <si>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</si>
  <si>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</si>
  <si>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</si>
  <si>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</si>
  <si>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</si>
  <si>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</si>
  <si>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</si>
  <si>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</si>
  <si>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</si>
  <si>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</si>
  <si>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</si>
  <si>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</si>
  <si>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</si>
  <si>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</si>
  <si>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</si>
  <si>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</si>
  <si>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</si>
  <si>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</si>
  <si>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</si>
  <si>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</si>
  <si>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</si>
  <si>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</si>
  <si>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</si>
  <si>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</si>
  <si>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</si>
  <si>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</si>
  <si>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</si>
  <si>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</si>
  <si>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</si>
  <si>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</si>
  <si>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</si>
  <si>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</si>
  <si>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</si>
  <si>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</si>
  <si>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</si>
  <si>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</si>
  <si>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</si>
  <si>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</si>
  <si>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</si>
  <si>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</si>
  <si>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</si>
  <si>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</si>
  <si>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</si>
  <si>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</si>
  <si>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</si>
  <si>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</si>
  <si>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</si>
  <si>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</si>
  <si>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</si>
  <si>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</si>
  <si>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</si>
  <si>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</si>
  <si>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</si>
  <si>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</si>
  <si>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</si>
  <si>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</si>
  <si>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</si>
  <si>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</si>
  <si>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</si>
  <si>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</si>
  <si>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</si>
  <si>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</si>
  <si>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</si>
  <si>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</si>
  <si>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</si>
  <si>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</si>
  <si>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</si>
  <si>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</si>
  <si>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</si>
  <si>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</si>
  <si>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</si>
  <si>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</si>
  <si>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</si>
  <si>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</si>
  <si>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</si>
  <si>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</si>
  <si>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</si>
  <si>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</si>
  <si>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</si>
  <si>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</si>
  <si>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</si>
  <si>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</si>
  <si>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</si>
  <si>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</si>
  <si>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</si>
  <si>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</si>
  <si>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</si>
  <si>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</si>
  <si>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</si>
  <si>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</si>
  <si>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</si>
  <si>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</si>
  <si>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</si>
  <si>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</si>
  <si>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</si>
  <si>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</si>
  <si>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</si>
  <si>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მპგ ქართული მარში ეროვნული მოძრაობა ს/კ 415030380</t>
  </si>
  <si>
    <t>24.08.2020</t>
  </si>
  <si>
    <t>ფულადი შემოწირულობა</t>
  </si>
  <si>
    <t>სს "საქართველოს ბანკი"</t>
  </si>
  <si>
    <t>ბრენდირებული აქსესუარებით რკლამის ხარჯი</t>
  </si>
  <si>
    <t xml:space="preserve">შპს "ვესტა ტექსტილი" </t>
  </si>
  <si>
    <t xml:space="preserve">მპგ ქართული მარში ეროვნული მოძრაობა </t>
  </si>
  <si>
    <t>ცალი</t>
  </si>
  <si>
    <t>საქართველოს ბანკი</t>
  </si>
  <si>
    <t>GE56BG0000000346108024</t>
  </si>
  <si>
    <t>23.07.2020</t>
  </si>
  <si>
    <t>აგვისტო 2020</t>
  </si>
  <si>
    <t>18.09.2020</t>
  </si>
  <si>
    <t>შპს ვესტა ტექსტილი</t>
  </si>
  <si>
    <t>მპგ "ქართული მარში-ეროვნული მოძრაობა"</t>
  </si>
  <si>
    <t>შპს ვესტა</t>
  </si>
  <si>
    <t>ბეჭდური რეკლამი ხარჯი</t>
  </si>
  <si>
    <t>წებოვანი ფირი პრიალა</t>
  </si>
  <si>
    <t>კვ.მ</t>
  </si>
  <si>
    <t>ბრენდირებული და ბეჭდური პროდუქციის  დამზადება</t>
  </si>
  <si>
    <t>ბრენდირებული მაისური                 ( სუპრემი)</t>
  </si>
  <si>
    <t>22.09.2020-12.10.2020</t>
  </si>
  <si>
    <t>28.09.2020</t>
  </si>
  <si>
    <t>შპს ჯეოლენდ+</t>
  </si>
  <si>
    <t>სამგორის რაიონის საარჩევნო ოლქეის უბნების რუკები</t>
  </si>
  <si>
    <t>ბუკლეტები</t>
  </si>
  <si>
    <t>02.10.200</t>
  </si>
  <si>
    <t>შპს პოლიმაქს გრუპი</t>
  </si>
  <si>
    <t>ა2 პოსტერი</t>
  </si>
  <si>
    <t>ბანერი გადაჭიმვით</t>
  </si>
  <si>
    <t xml:space="preserve">დაბეჭდილი ბანერი </t>
  </si>
  <si>
    <t xml:space="preserve">დაბეჭდილი სტიკერი მონტაჟით </t>
  </si>
  <si>
    <t>სამგორის საარჩევნო ოლქის რუკა</t>
  </si>
  <si>
    <t>იქს სტენდი 80*180</t>
  </si>
  <si>
    <t>07.10.2020</t>
  </si>
  <si>
    <t>10.10.2020</t>
  </si>
  <si>
    <t>შპს ასავალ-დასავალის  სტამბა</t>
  </si>
  <si>
    <t>გიორგი გაბედავა</t>
  </si>
  <si>
    <t>თქვენი ღირსეული ხმა საქართველოს პარლამენტში გიორგი გაბედავა</t>
  </si>
  <si>
    <t>ბექა</t>
  </si>
  <si>
    <t>რევაზიშვილი</t>
  </si>
  <si>
    <t>საარჩევნო შტაბის ხელმძღვანელის თანაშემწე</t>
  </si>
  <si>
    <t>ზაალ სარაჯიშვილი</t>
  </si>
  <si>
    <t>სარაჯიშვილი</t>
  </si>
  <si>
    <t>იურიდიული დეპარტამენტის უფროსი</t>
  </si>
  <si>
    <t>კახაბერ</t>
  </si>
  <si>
    <t>კაპანაძე</t>
  </si>
  <si>
    <t>01011085621</t>
  </si>
  <si>
    <t>01030015724</t>
  </si>
  <si>
    <t>01030015881</t>
  </si>
  <si>
    <t>ფინანსური მენეჯერი</t>
  </si>
  <si>
    <t>აროშიძე</t>
  </si>
  <si>
    <t>ქრისტინე</t>
  </si>
  <si>
    <t>61006071782</t>
  </si>
  <si>
    <t>საარჩევნო შტაბის პრეს-სამსახურის ხელმძრვანელი</t>
  </si>
  <si>
    <t>იჯარა</t>
  </si>
  <si>
    <t>ქ. თბილისი რუსთაველის გამზირი N1</t>
  </si>
  <si>
    <t>01,15,04,026/001,01/054</t>
  </si>
  <si>
    <t>01017032733</t>
  </si>
  <si>
    <t>ალექსანდრე გურგენიძე</t>
  </si>
  <si>
    <t>ქ,ბათუმი ფარნავაზ მეფის ქუჩა N74</t>
  </si>
  <si>
    <t>05,22,30,024,01,009</t>
  </si>
  <si>
    <t>ჯუმბერ თავართქილაძე</t>
  </si>
  <si>
    <t>ქ.რუსთავი, მესხიშვილის ქუჩა, #5/50</t>
  </si>
  <si>
    <t>02.04.02.002.01.050</t>
  </si>
  <si>
    <t>01.09.2020-01.11.2020</t>
  </si>
  <si>
    <t> 05001006304</t>
  </si>
  <si>
    <t>მარიამ ზედგინიძე</t>
  </si>
  <si>
    <t>ქ. ქუთაისი, ჯიბლაძის ქ. № 26 / თამარ მეფის ქ. №34;</t>
  </si>
  <si>
    <t xml:space="preserve"> 03.03.26.226.01.505</t>
  </si>
  <si>
    <t> 60001018311</t>
  </si>
  <si>
    <t xml:space="preserve">ვალერი მანაგაძე </t>
  </si>
  <si>
    <t>ქ.ხაშური კოსტავას ქ N 4</t>
  </si>
  <si>
    <t>69.08.03.004.01.501</t>
  </si>
  <si>
    <t>კლარა ბლუაშვილი</t>
  </si>
  <si>
    <t>მარიამ</t>
  </si>
  <si>
    <t>თქვენი ღირსეული ხმა საქართველოს პარლამენტში გოგა  მგალობლიშვილი</t>
  </si>
  <si>
    <t>11.10.2020</t>
  </si>
  <si>
    <t>გოგა  მგალობლიშვილი</t>
  </si>
  <si>
    <t>ირაკლი შიხიაშვილი</t>
  </si>
  <si>
    <t>თქვენი ღირსეული ხმა საქართველოს პარლამენტში ირაკლი შიხიაშვილი</t>
  </si>
  <si>
    <t>გურამ საღარაძე</t>
  </si>
  <si>
    <t>თქვენი ღირსეული ხმა საქართველოს პარლამენტში გურამ საღარაძე</t>
  </si>
  <si>
    <t>მიხეილ ჭავჭანიძე</t>
  </si>
  <si>
    <t>თქვენი ღირსეული ხმა საქართველოს პარლამენტში მიხეილ ჭავჭანიძე</t>
  </si>
  <si>
    <t>გიორგი ლაფანაშვილი</t>
  </si>
  <si>
    <t>თქვენი ღირსეული ხმა საქართველოს პარლამენტში გიორგი ლაფანაშვილი</t>
  </si>
  <si>
    <t>კახაბერ კობახიძე</t>
  </si>
  <si>
    <t>თქვენი ღირსეული ხმა საქართველოს პარლამენტში კახაბერ კობახიძე</t>
  </si>
  <si>
    <t>გიორგი გიგაური</t>
  </si>
  <si>
    <t>თქვენი ღირსეული ხმა საქართველოს პარლამენტში გიორგი გიგაური</t>
  </si>
  <si>
    <t>12.10.2020</t>
  </si>
  <si>
    <t>ბილბორდი</t>
  </si>
  <si>
    <t>თენგიზ ქეთელაური ალექსი არაბული</t>
  </si>
  <si>
    <t>თქვენი ღირსეული ხმა საქართველოს პარლამენტში თენგიზ ქეთელაური ალექსი არაბული</t>
  </si>
  <si>
    <t>თქვენი ღირსეული ხმა საქართველოს პარლამენტში-ავთანდილ დიასამიძე,მიხეილ მახარაძე,თემურ მახარაძე,გია გოგიტიძე,თენგიზ ჯაფარიძე,ნაბი დოლიძე</t>
  </si>
  <si>
    <t>ავთანდილ დიასამიძე,მიხეილ მახარაძე,თემურ მახარაძე,გია გოგიტიძე,თენგიზ ჯაფარიძე,ნაბი დოლიძე</t>
  </si>
  <si>
    <t>თქვენი ღირსეული ხმა საქართველოს პარლამენტში-ოლეგი სანდროშვილი</t>
  </si>
  <si>
    <t>ოლეგი სანდროშვილი</t>
  </si>
  <si>
    <t>თქვენი ღირსეული ხმა საქართველოს პარლამენტში-ანზორი ფორჩხიძე</t>
  </si>
  <si>
    <t>ანზორი ფორჩხიძე</t>
  </si>
  <si>
    <t>თქვენი ღირსეული ხმა საქართველოს პარლამენტში-ერმილე ნემსაძე</t>
  </si>
  <si>
    <t>ერმილე ნემსაძე</t>
  </si>
  <si>
    <t>შპს აუთდორ.ჯი</t>
  </si>
  <si>
    <t xml:space="preserve">სარეკლამო ზედაპირი მონტაჟით დიღომი-გლდანის შემაერთებელ გზაზე        </t>
  </si>
  <si>
    <r>
      <t>ბუღალტერი</t>
    </r>
    <r>
      <rPr>
        <sz val="14"/>
        <rFont val="Sylfaen"/>
        <family val="1"/>
      </rPr>
      <t xml:space="preserve"> (ან საამისოდ უფლებამოსილი პასუხისმგებელი პირი)</t>
    </r>
  </si>
  <si>
    <t>ელიზბარაშვილი მიხეილ</t>
  </si>
  <si>
    <t>01024018481</t>
  </si>
  <si>
    <t>GE36BG0000000366006867</t>
  </si>
  <si>
    <t>01024053634</t>
  </si>
  <si>
    <t>ანდრიაძე თამთა</t>
  </si>
  <si>
    <t>GE91BG0000000749627200</t>
  </si>
  <si>
    <t>შპს პრინტ გრუპი</t>
  </si>
  <si>
    <t>22.09.2020</t>
  </si>
  <si>
    <t>ბანერი 670*146</t>
  </si>
  <si>
    <t>ბანერი 700*240</t>
  </si>
  <si>
    <t>დეპუტატობის კანდიდატების სარეკლამო გაზეთების ბეჭდვა</t>
  </si>
  <si>
    <t>01.09.2020</t>
  </si>
  <si>
    <t>შპს მაგთიკომი</t>
  </si>
  <si>
    <t>კავშირგაბმულობის მომსახურეობა</t>
  </si>
  <si>
    <t>01.08.2020</t>
  </si>
  <si>
    <t>ბექა რევაზიშვილი</t>
  </si>
  <si>
    <t>კახაბერ კაპანაძე</t>
  </si>
  <si>
    <t>ქრისტინე აროშიძე</t>
  </si>
  <si>
    <t>სსიპ შემოსავლების სამსახური</t>
  </si>
  <si>
    <t>საპენსიო სააგენტო</t>
  </si>
  <si>
    <t>ქ.ზუგდიდი რუსთაველის ქ N 11</t>
  </si>
  <si>
    <t>43.31.54.100</t>
  </si>
  <si>
    <t>25.09.2020-01.11.2020</t>
  </si>
  <si>
    <t>ლელა სესქურია</t>
  </si>
  <si>
    <t>თეთრიწყარო დიდგორის ქ.N27</t>
  </si>
  <si>
    <t>84.01.33.193</t>
  </si>
  <si>
    <t>01.10.2020-01.11.2020</t>
  </si>
  <si>
    <t>ნიკოლოზ ბარნაბიშვილი</t>
  </si>
  <si>
    <t xml:space="preserve">ქ. თბილისი მ/ს ახმეტელის თეატრი მუხიანისკენ მიმავალ გზაზე ნაკვეთი 01/068 მე-3 სართული </t>
  </si>
  <si>
    <t>01.11.13.001.079.01.03.001</t>
  </si>
  <si>
    <t>ზაზა ჩიტაია</t>
  </si>
  <si>
    <t>ინგა ცუცქირიძე</t>
  </si>
  <si>
    <t>ახალციხე  რუსთაველის ქ N 58</t>
  </si>
  <si>
    <t>62.09.54.248</t>
  </si>
  <si>
    <t>შორენა ჩარგეიშვილი</t>
  </si>
  <si>
    <t>ქ. თბილისი დოდაშვილის ქ.N1</t>
  </si>
  <si>
    <t>01.17.12.042.005.01.502</t>
  </si>
  <si>
    <t>ს/ს ა.ს.ს ლაგოდეხი</t>
  </si>
  <si>
    <t>ქ. ლაგოდეხი წმ.ნინოს ქ.N1</t>
  </si>
  <si>
    <t>თამაზ კევლიშვილი</t>
  </si>
  <si>
    <t>საგარეჯო ერეკლე II ქ N 55</t>
  </si>
  <si>
    <t>55.12.52.105.01.525</t>
  </si>
  <si>
    <t>ემზარ კაკაბაძე</t>
  </si>
  <si>
    <t>01..12.14.071..037</t>
  </si>
  <si>
    <t>ქ. თბილისი წერონისის ქ N115-117</t>
  </si>
  <si>
    <t>მიხეილ ელიზბარაშვილი</t>
  </si>
  <si>
    <t>01020006196</t>
  </si>
  <si>
    <t>01006008588</t>
  </si>
  <si>
    <t>01003003085</t>
  </si>
  <si>
    <t>01001057557</t>
  </si>
  <si>
    <t>01024018841</t>
  </si>
  <si>
    <t>01.19.34.002.128.02.03.505</t>
  </si>
  <si>
    <t>ქ. თბილისი მოსკოვის გამზირი N14 ა</t>
  </si>
  <si>
    <t>მაყვალა ჟღენტი</t>
  </si>
  <si>
    <t>12003000086</t>
  </si>
  <si>
    <t>81.02.95.870</t>
  </si>
  <si>
    <t>ქ. თბილისი სოფელი ტაბახმელა</t>
  </si>
  <si>
    <t>იმანი ხალილოვი</t>
  </si>
  <si>
    <t>28001084833</t>
  </si>
  <si>
    <t>83.02.32.004.01.50</t>
  </si>
  <si>
    <t>მარნეული რუსთაველის ქ N 27</t>
  </si>
  <si>
    <t>ქ. თბილისი ზ.ფალიაშვილის N55</t>
  </si>
  <si>
    <t>01.14.11.003.002.01.011</t>
  </si>
  <si>
    <t>01029005923</t>
  </si>
  <si>
    <t>ხათუნა ასათიანი</t>
  </si>
  <si>
    <t>რამაზ ზოიძე</t>
  </si>
  <si>
    <t>01007011489</t>
  </si>
  <si>
    <t>26.26.01.628.01.503</t>
  </si>
  <si>
    <t>ქ. ოზურგეთი  გ.ეპისკოპოსის ქ.N2</t>
  </si>
  <si>
    <t>ქ. გორი სტალინის ქ.N3</t>
  </si>
  <si>
    <t>23.09.2020-01.11.2020</t>
  </si>
  <si>
    <t>66.05.17.240.01.043</t>
  </si>
  <si>
    <t>59001036668</t>
  </si>
  <si>
    <t>გიორგი გვერდწითელი</t>
  </si>
  <si>
    <t>01.10.2020-05.11.2020</t>
  </si>
  <si>
    <t xml:space="preserve">                         საპენსიო ფონდი  38 ლარი</t>
  </si>
  <si>
    <t>საპენსიო ფონდის  2%</t>
  </si>
  <si>
    <t>ქ.წალკა ათენის ქ N 40</t>
  </si>
  <si>
    <t>85.2125.455</t>
  </si>
  <si>
    <t>01.10.2020-01.12.2020</t>
  </si>
  <si>
    <t>52001024843</t>
  </si>
  <si>
    <t>სოფიკო ზოიძე</t>
  </si>
  <si>
    <t>ქ. თბილისი დ. აღმაშენებლის გამზირი N108-110</t>
  </si>
  <si>
    <t>05.10.2020-05.11.2020</t>
  </si>
  <si>
    <t>ნინო კლდიაშვილი</t>
  </si>
  <si>
    <t>25.09.2020</t>
  </si>
  <si>
    <t>23.09.2020</t>
  </si>
  <si>
    <t>საშემოსავლო</t>
  </si>
  <si>
    <t>საპენსიო 2%+2 %</t>
  </si>
  <si>
    <t>54.01.54.306</t>
  </si>
  <si>
    <t>01.13.08.007.008.02.515</t>
  </si>
  <si>
    <t>01025006733</t>
  </si>
</sst>
</file>

<file path=xl/styles.xml><?xml version="1.0" encoding="utf-8"?>
<styleSheet xmlns="http://schemas.openxmlformats.org/spreadsheetml/2006/main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[Black]#,##0.00;[Red]\(#,##0.00\);[Black]#,##0.00"/>
  </numFmts>
  <fonts count="4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9"/>
      <color rgb="FF444444"/>
      <name val="Arial"/>
      <family val="2"/>
    </font>
    <font>
      <b/>
      <sz val="14"/>
      <name val="Sylfaen"/>
      <family val="1"/>
    </font>
    <font>
      <sz val="14"/>
      <color theme="1"/>
      <name val="Sylfaen"/>
      <family val="1"/>
    </font>
    <font>
      <sz val="14"/>
      <name val="Sylfaen"/>
      <family val="1"/>
    </font>
    <font>
      <b/>
      <sz val="14"/>
      <color theme="1"/>
      <name val="Sylfaen"/>
      <family val="1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/>
    <xf numFmtId="0" fontId="2" fillId="0" borderId="0"/>
    <xf numFmtId="0" fontId="2" fillId="0" borderId="0"/>
    <xf numFmtId="0" fontId="1" fillId="0" borderId="0"/>
  </cellStyleXfs>
  <cellXfs count="537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4" borderId="0" xfId="0" applyFont="1" applyFill="1" applyProtection="1"/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1" applyFont="1" applyFill="1" applyAlignment="1" applyProtection="1">
      <alignment vertical="center"/>
    </xf>
    <xf numFmtId="3" fontId="22" fillId="4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4" borderId="1" xfId="1" applyNumberFormat="1" applyFont="1" applyFill="1" applyBorder="1" applyAlignment="1" applyProtection="1">
      <alignment horizontal="right" vertical="center"/>
    </xf>
    <xf numFmtId="3" fontId="17" fillId="4" borderId="1" xfId="1" applyNumberFormat="1" applyFont="1" applyFill="1" applyBorder="1" applyAlignment="1" applyProtection="1">
      <alignment horizontal="right" vertical="center" wrapText="1"/>
    </xf>
    <xf numFmtId="3" fontId="22" fillId="4" borderId="1" xfId="1" applyNumberFormat="1" applyFont="1" applyFill="1" applyBorder="1" applyAlignment="1" applyProtection="1">
      <alignment horizontal="right" vertical="center" wrapText="1"/>
    </xf>
    <xf numFmtId="0" fontId="22" fillId="4" borderId="1" xfId="0" applyFont="1" applyFill="1" applyBorder="1" applyProtection="1"/>
    <xf numFmtId="3" fontId="22" fillId="4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5" borderId="0" xfId="1" applyFont="1" applyFill="1" applyProtection="1">
      <protection locked="0"/>
    </xf>
    <xf numFmtId="0" fontId="17" fillId="5" borderId="0" xfId="0" applyFont="1" applyFill="1" applyAlignment="1" applyProtection="1">
      <alignment horizontal="center" vertical="center"/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7" fillId="5" borderId="0" xfId="1" applyFont="1" applyFill="1" applyAlignment="1" applyProtection="1">
      <alignment horizontal="center" vertical="center" wrapText="1"/>
      <protection locked="0"/>
    </xf>
    <xf numFmtId="0" fontId="17" fillId="5" borderId="0" xfId="1" applyFont="1" applyFill="1" applyAlignment="1" applyProtection="1">
      <alignment horizontal="center" vertical="center"/>
      <protection locked="0"/>
    </xf>
    <xf numFmtId="0" fontId="17" fillId="5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4" borderId="0" xfId="1" applyFont="1" applyFill="1" applyAlignment="1" applyProtection="1">
      <alignment horizontal="center" vertical="center"/>
    </xf>
    <xf numFmtId="0" fontId="0" fillId="4" borderId="0" xfId="0" applyFill="1" applyBorder="1"/>
    <xf numFmtId="0" fontId="17" fillId="4" borderId="0" xfId="1" applyFont="1" applyFill="1" applyBorder="1" applyAlignment="1" applyProtection="1">
      <alignment horizontal="right" vertical="center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Protection="1">
      <protection locked="0"/>
    </xf>
    <xf numFmtId="3" fontId="22" fillId="4" borderId="1" xfId="1" applyNumberFormat="1" applyFont="1" applyFill="1" applyBorder="1" applyAlignment="1" applyProtection="1">
      <alignment horizontal="left" vertical="center" wrapText="1"/>
    </xf>
    <xf numFmtId="0" fontId="17" fillId="4" borderId="1" xfId="0" applyFont="1" applyFill="1" applyBorder="1" applyProtection="1"/>
    <xf numFmtId="0" fontId="17" fillId="4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4" borderId="0" xfId="3" applyFont="1" applyFill="1" applyAlignment="1" applyProtection="1">
      <alignment horizontal="center" vertical="center" wrapText="1"/>
    </xf>
    <xf numFmtId="0" fontId="17" fillId="4" borderId="0" xfId="3" applyFont="1" applyFill="1" applyAlignment="1" applyProtection="1">
      <alignment horizontal="center" vertical="center"/>
      <protection locked="0"/>
    </xf>
    <xf numFmtId="0" fontId="17" fillId="4" borderId="0" xfId="3" applyFont="1" applyFill="1" applyProtection="1"/>
    <xf numFmtId="0" fontId="17" fillId="4" borderId="3" xfId="0" applyFont="1" applyFill="1" applyBorder="1" applyAlignment="1" applyProtection="1">
      <alignment horizontal="left"/>
    </xf>
    <xf numFmtId="0" fontId="17" fillId="4" borderId="0" xfId="0" applyFont="1" applyFill="1" applyBorder="1" applyAlignment="1" applyProtection="1">
      <alignment horizontal="left"/>
    </xf>
    <xf numFmtId="0" fontId="17" fillId="4" borderId="1" xfId="2" applyFont="1" applyFill="1" applyBorder="1" applyAlignment="1" applyProtection="1">
      <alignment horizontal="right" vertical="top"/>
    </xf>
    <xf numFmtId="0" fontId="22" fillId="4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4" borderId="0" xfId="0" applyFont="1" applyFill="1" applyBorder="1" applyAlignment="1" applyProtection="1">
      <alignment horizontal="left" wrapText="1"/>
    </xf>
    <xf numFmtId="0" fontId="17" fillId="4" borderId="3" xfId="0" applyFont="1" applyFill="1" applyBorder="1" applyAlignment="1" applyProtection="1">
      <alignment horizontal="left" wrapText="1"/>
    </xf>
    <xf numFmtId="0" fontId="17" fillId="4" borderId="3" xfId="0" applyFont="1" applyFill="1" applyBorder="1" applyProtection="1"/>
    <xf numFmtId="0" fontId="22" fillId="4" borderId="3" xfId="0" applyFont="1" applyFill="1" applyBorder="1" applyAlignment="1" applyProtection="1">
      <alignment horizontal="center" vertical="center" wrapText="1"/>
    </xf>
    <xf numFmtId="0" fontId="22" fillId="4" borderId="1" xfId="0" applyFont="1" applyFill="1" applyBorder="1" applyAlignment="1" applyProtection="1">
      <alignment horizontal="right" vertical="center" wrapText="1"/>
    </xf>
    <xf numFmtId="0" fontId="17" fillId="4" borderId="0" xfId="0" applyFont="1" applyFill="1" applyAlignment="1" applyProtection="1">
      <alignment horizontal="center" vertical="center"/>
    </xf>
    <xf numFmtId="0" fontId="17" fillId="4" borderId="3" xfId="1" applyFont="1" applyFill="1" applyBorder="1" applyAlignment="1" applyProtection="1">
      <alignment horizontal="left" vertical="center"/>
    </xf>
    <xf numFmtId="0" fontId="24" fillId="4" borderId="8" xfId="2" applyFont="1" applyFill="1" applyBorder="1" applyAlignment="1" applyProtection="1">
      <alignment horizontal="center" vertical="top" wrapText="1"/>
    </xf>
    <xf numFmtId="0" fontId="24" fillId="4" borderId="27" xfId="2" applyFont="1" applyFill="1" applyBorder="1" applyAlignment="1" applyProtection="1">
      <alignment horizontal="center" vertical="top" wrapText="1"/>
    </xf>
    <xf numFmtId="1" fontId="24" fillId="4" borderId="27" xfId="2" applyNumberFormat="1" applyFont="1" applyFill="1" applyBorder="1" applyAlignment="1" applyProtection="1">
      <alignment horizontal="center" vertical="top" wrapText="1"/>
    </xf>
    <xf numFmtId="1" fontId="24" fillId="4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4" borderId="1" xfId="4" applyFont="1" applyFill="1" applyBorder="1" applyAlignment="1" applyProtection="1">
      <alignment vertical="center" wrapText="1"/>
    </xf>
    <xf numFmtId="0" fontId="21" fillId="4" borderId="5" xfId="4" applyFont="1" applyFill="1" applyBorder="1" applyAlignment="1" applyProtection="1">
      <alignment horizontal="center" vertical="center" wrapText="1"/>
    </xf>
    <xf numFmtId="0" fontId="21" fillId="4" borderId="4" xfId="4" applyFont="1" applyFill="1" applyBorder="1" applyAlignment="1" applyProtection="1">
      <alignment horizontal="center" vertical="center" wrapText="1"/>
    </xf>
    <xf numFmtId="0" fontId="21" fillId="4" borderId="1" xfId="4" applyFont="1" applyFill="1" applyBorder="1" applyAlignment="1" applyProtection="1">
      <alignment horizontal="center" vertical="center" wrapText="1"/>
    </xf>
    <xf numFmtId="0" fontId="16" fillId="4" borderId="0" xfId="0" applyFont="1" applyFill="1" applyProtection="1"/>
    <xf numFmtId="0" fontId="0" fillId="4" borderId="0" xfId="0" applyFill="1" applyProtection="1"/>
    <xf numFmtId="14" fontId="17" fillId="4" borderId="0" xfId="1" applyNumberFormat="1" applyFont="1" applyFill="1" applyBorder="1" applyAlignment="1" applyProtection="1">
      <alignment vertical="center"/>
    </xf>
    <xf numFmtId="0" fontId="17" fillId="4" borderId="0" xfId="1" applyFont="1" applyFill="1" applyBorder="1" applyAlignment="1" applyProtection="1">
      <alignment vertical="center"/>
    </xf>
    <xf numFmtId="14" fontId="17" fillId="4" borderId="0" xfId="1" applyNumberFormat="1" applyFont="1" applyFill="1" applyBorder="1" applyAlignment="1" applyProtection="1">
      <alignment horizontal="center" vertical="center"/>
    </xf>
    <xf numFmtId="0" fontId="12" fillId="4" borderId="0" xfId="1" applyFont="1" applyFill="1" applyAlignment="1" applyProtection="1">
      <alignment horizontal="left" vertical="center"/>
    </xf>
    <xf numFmtId="0" fontId="11" fillId="4" borderId="0" xfId="0" applyFont="1" applyFill="1" applyProtection="1"/>
    <xf numFmtId="0" fontId="0" fillId="4" borderId="0" xfId="0" applyFill="1" applyProtection="1">
      <protection locked="0"/>
    </xf>
    <xf numFmtId="0" fontId="20" fillId="4" borderId="0" xfId="4" applyFont="1" applyFill="1" applyProtection="1">
      <protection locked="0"/>
    </xf>
    <xf numFmtId="0" fontId="0" fillId="4" borderId="0" xfId="0" applyFill="1" applyBorder="1" applyProtection="1"/>
    <xf numFmtId="0" fontId="21" fillId="4" borderId="5" xfId="4" applyFont="1" applyFill="1" applyBorder="1" applyAlignment="1" applyProtection="1">
      <alignment horizontal="left" vertical="center" wrapText="1"/>
    </xf>
    <xf numFmtId="0" fontId="17" fillId="4" borderId="0" xfId="3" applyFont="1" applyFill="1" applyProtection="1">
      <protection locked="0"/>
    </xf>
    <xf numFmtId="0" fontId="17" fillId="4" borderId="0" xfId="1" applyFont="1" applyFill="1" applyProtection="1">
      <protection locked="0"/>
    </xf>
    <xf numFmtId="0" fontId="23" fillId="4" borderId="0" xfId="1" applyFont="1" applyFill="1" applyAlignment="1" applyProtection="1">
      <alignment horizontal="center" vertical="center" wrapText="1"/>
      <protection locked="0"/>
    </xf>
    <xf numFmtId="0" fontId="19" fillId="4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8" xfId="2" applyFont="1" applyFill="1" applyBorder="1" applyAlignment="1" applyProtection="1">
      <alignment horizontal="center" vertical="top" wrapText="1"/>
      <protection locked="0"/>
    </xf>
    <xf numFmtId="1" fontId="24" fillId="0" borderId="29" xfId="2" applyNumberFormat="1" applyFont="1" applyFill="1" applyBorder="1" applyAlignment="1" applyProtection="1">
      <alignment horizontal="left" vertical="top" wrapText="1"/>
      <protection locked="0"/>
    </xf>
    <xf numFmtId="0" fontId="26" fillId="4" borderId="1" xfId="2" applyFont="1" applyFill="1" applyBorder="1" applyAlignment="1" applyProtection="1">
      <alignment horizontal="center" vertical="top" wrapText="1"/>
    </xf>
    <xf numFmtId="1" fontId="26" fillId="4" borderId="1" xfId="2" applyNumberFormat="1" applyFont="1" applyFill="1" applyBorder="1" applyAlignment="1" applyProtection="1">
      <alignment horizontal="center" vertical="top" wrapText="1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0" fontId="17" fillId="4" borderId="0" xfId="1" applyFont="1" applyFill="1" applyBorder="1" applyAlignment="1" applyProtection="1">
      <alignment horizontal="center" vertical="center"/>
      <protection locked="0"/>
    </xf>
    <xf numFmtId="0" fontId="26" fillId="4" borderId="6" xfId="2" applyFont="1" applyFill="1" applyBorder="1" applyAlignment="1" applyProtection="1">
      <alignment horizontal="center" vertical="top" wrapText="1"/>
    </xf>
    <xf numFmtId="1" fontId="26" fillId="4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4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4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4" borderId="30" xfId="2" applyFont="1" applyFill="1" applyBorder="1" applyAlignment="1" applyProtection="1">
      <alignment horizontal="left" vertical="top"/>
      <protection locked="0"/>
    </xf>
    <xf numFmtId="0" fontId="24" fillId="4" borderId="30" xfId="2" applyFont="1" applyFill="1" applyBorder="1" applyAlignment="1" applyProtection="1">
      <alignment horizontal="left" vertical="top" wrapText="1"/>
      <protection locked="0"/>
    </xf>
    <xf numFmtId="0" fontId="24" fillId="4" borderId="31" xfId="2" applyFont="1" applyFill="1" applyBorder="1" applyAlignment="1" applyProtection="1">
      <alignment horizontal="left" vertical="top" wrapText="1"/>
      <protection locked="0"/>
    </xf>
    <xf numFmtId="1" fontId="24" fillId="4" borderId="31" xfId="2" applyNumberFormat="1" applyFont="1" applyFill="1" applyBorder="1" applyAlignment="1" applyProtection="1">
      <alignment horizontal="left" vertical="top" wrapText="1"/>
      <protection locked="0"/>
    </xf>
    <xf numFmtId="1" fontId="24" fillId="4" borderId="32" xfId="2" applyNumberFormat="1" applyFont="1" applyFill="1" applyBorder="1" applyAlignment="1" applyProtection="1">
      <alignment horizontal="left" vertical="top" wrapText="1"/>
      <protection locked="0"/>
    </xf>
    <xf numFmtId="0" fontId="25" fillId="4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4" borderId="0" xfId="3" applyFont="1" applyFill="1" applyProtection="1"/>
    <xf numFmtId="0" fontId="11" fillId="4" borderId="0" xfId="3" applyFill="1" applyProtection="1"/>
    <xf numFmtId="0" fontId="22" fillId="0" borderId="0" xfId="3" applyFont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9" fillId="0" borderId="2" xfId="4" applyFont="1" applyBorder="1" applyAlignment="1" applyProtection="1">
      <alignment vertical="center" wrapText="1"/>
      <protection locked="0"/>
    </xf>
    <xf numFmtId="0" fontId="17" fillId="4" borderId="0" xfId="1" applyFont="1" applyFill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17" fillId="4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4" borderId="0" xfId="0" applyFont="1" applyFill="1" applyBorder="1" applyAlignment="1" applyProtection="1">
      <alignment horizont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Protection="1">
      <protection locked="0"/>
    </xf>
    <xf numFmtId="0" fontId="16" fillId="4" borderId="0" xfId="0" applyFont="1" applyFill="1" applyBorder="1"/>
    <xf numFmtId="0" fontId="17" fillId="4" borderId="0" xfId="1" applyFont="1" applyFill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5" borderId="0" xfId="1" applyFont="1" applyFill="1" applyAlignment="1" applyProtection="1">
      <alignment horizontal="center" vertical="center"/>
      <protection locked="0"/>
    </xf>
    <xf numFmtId="3" fontId="17" fillId="5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29" fillId="5" borderId="0" xfId="0" applyFont="1" applyFill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4" borderId="0" xfId="1" applyFont="1" applyFill="1" applyAlignment="1" applyProtection="1">
      <alignment wrapText="1"/>
    </xf>
    <xf numFmtId="0" fontId="17" fillId="4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" xfId="0" applyFont="1" applyFill="1" applyBorder="1" applyAlignment="1" applyProtection="1">
      <alignment horizontal="left" vertical="center" wrapText="1" indent="2"/>
    </xf>
    <xf numFmtId="0" fontId="17" fillId="4" borderId="0" xfId="1" applyFont="1" applyFill="1" applyAlignment="1" applyProtection="1">
      <alignment horizontal="center" vertical="center"/>
    </xf>
    <xf numFmtId="0" fontId="17" fillId="4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4" borderId="35" xfId="1" applyNumberFormat="1" applyFont="1" applyFill="1" applyBorder="1" applyAlignment="1" applyProtection="1">
      <alignment horizontal="right" vertical="center" wrapText="1"/>
    </xf>
    <xf numFmtId="0" fontId="22" fillId="4" borderId="2" xfId="0" applyFont="1" applyFill="1" applyBorder="1" applyProtection="1"/>
    <xf numFmtId="3" fontId="17" fillId="4" borderId="34" xfId="1" applyNumberFormat="1" applyFont="1" applyFill="1" applyBorder="1" applyAlignment="1" applyProtection="1">
      <alignment horizontal="right" vertical="center" wrapText="1"/>
    </xf>
    <xf numFmtId="0" fontId="17" fillId="4" borderId="3" xfId="0" applyFont="1" applyFill="1" applyBorder="1" applyProtection="1">
      <protection locked="0"/>
    </xf>
    <xf numFmtId="0" fontId="0" fillId="4" borderId="3" xfId="0" applyFill="1" applyBorder="1"/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168" fontId="30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/>
    <xf numFmtId="0" fontId="22" fillId="4" borderId="1" xfId="1" applyFont="1" applyFill="1" applyBorder="1" applyAlignment="1" applyProtection="1">
      <alignment horizontal="left" vertical="center" wrapText="1" indent="1"/>
    </xf>
    <xf numFmtId="0" fontId="22" fillId="4" borderId="1" xfId="0" applyFont="1" applyFill="1" applyBorder="1" applyProtection="1">
      <protection locked="0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4" borderId="0" xfId="0" applyFont="1" applyFill="1" applyAlignment="1" applyProtection="1">
      <alignment horizontal="left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0" fontId="28" fillId="2" borderId="0" xfId="0" applyFont="1" applyFill="1" applyBorder="1" applyProtection="1"/>
    <xf numFmtId="0" fontId="28" fillId="2" borderId="0" xfId="0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0" fontId="29" fillId="4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4" borderId="0" xfId="3" applyFont="1" applyFill="1" applyProtection="1"/>
    <xf numFmtId="0" fontId="21" fillId="4" borderId="5" xfId="15" applyFont="1" applyFill="1" applyBorder="1" applyAlignment="1" applyProtection="1">
      <alignment horizontal="center" vertical="center" wrapText="1"/>
    </xf>
    <xf numFmtId="0" fontId="21" fillId="4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4" borderId="0" xfId="3" applyFont="1" applyFill="1" applyAlignment="1" applyProtection="1">
      <alignment horizontal="left" vertical="center"/>
    </xf>
    <xf numFmtId="0" fontId="11" fillId="4" borderId="0" xfId="3" applyFill="1" applyBorder="1"/>
    <xf numFmtId="0" fontId="21" fillId="3" borderId="1" xfId="3" applyFont="1" applyFill="1" applyBorder="1" applyAlignment="1">
      <alignment horizontal="center" vertical="center"/>
    </xf>
    <xf numFmtId="0" fontId="21" fillId="3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6" fillId="0" borderId="0" xfId="3" applyFont="1"/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0" fontId="17" fillId="4" borderId="0" xfId="0" applyFont="1" applyFill="1" applyBorder="1" applyAlignment="1" applyProtection="1"/>
    <xf numFmtId="0" fontId="17" fillId="2" borderId="0" xfId="0" applyFont="1" applyFill="1" applyAlignment="1" applyProtection="1"/>
    <xf numFmtId="0" fontId="17" fillId="4" borderId="0" xfId="0" applyFont="1" applyFill="1" applyAlignment="1" applyProtection="1"/>
    <xf numFmtId="3" fontId="22" fillId="4" borderId="1" xfId="1" applyNumberFormat="1" applyFont="1" applyFill="1" applyBorder="1" applyAlignment="1" applyProtection="1">
      <alignment vertical="center" wrapText="1"/>
    </xf>
    <xf numFmtId="3" fontId="22" fillId="4" borderId="1" xfId="1" applyNumberFormat="1" applyFont="1" applyFill="1" applyBorder="1" applyAlignment="1" applyProtection="1">
      <alignment vertical="center"/>
    </xf>
    <xf numFmtId="3" fontId="17" fillId="4" borderId="1" xfId="1" applyNumberFormat="1" applyFont="1" applyFill="1" applyBorder="1" applyAlignment="1" applyProtection="1">
      <alignment vertical="center" wrapText="1"/>
    </xf>
    <xf numFmtId="3" fontId="22" fillId="2" borderId="1" xfId="1" applyNumberFormat="1" applyFont="1" applyFill="1" applyBorder="1" applyAlignment="1" applyProtection="1">
      <alignment vertical="center" wrapText="1"/>
      <protection locked="0"/>
    </xf>
    <xf numFmtId="0" fontId="17" fillId="0" borderId="1" xfId="3" applyFont="1" applyBorder="1" applyAlignment="1" applyProtection="1">
      <protection locked="0"/>
    </xf>
    <xf numFmtId="0" fontId="17" fillId="0" borderId="1" xfId="2" applyFont="1" applyFill="1" applyBorder="1" applyAlignment="1" applyProtection="1">
      <alignment vertical="top"/>
      <protection locked="0"/>
    </xf>
    <xf numFmtId="0" fontId="22" fillId="4" borderId="1" xfId="0" applyFont="1" applyFill="1" applyBorder="1" applyAlignment="1" applyProtection="1"/>
    <xf numFmtId="4" fontId="17" fillId="0" borderId="1" xfId="2" applyNumberFormat="1" applyFont="1" applyFill="1" applyBorder="1" applyAlignment="1" applyProtection="1">
      <alignment vertical="center"/>
      <protection locked="0"/>
    </xf>
    <xf numFmtId="0" fontId="17" fillId="4" borderId="1" xfId="0" applyFont="1" applyFill="1" applyBorder="1" applyAlignment="1" applyProtection="1"/>
    <xf numFmtId="0" fontId="17" fillId="4" borderId="34" xfId="0" applyFont="1" applyFill="1" applyBorder="1" applyAlignment="1" applyProtection="1"/>
    <xf numFmtId="0" fontId="17" fillId="4" borderId="2" xfId="0" applyFont="1" applyFill="1" applyBorder="1" applyAlignment="1" applyProtection="1"/>
    <xf numFmtId="0" fontId="17" fillId="0" borderId="1" xfId="0" applyFont="1" applyFill="1" applyBorder="1" applyAlignment="1" applyProtection="1"/>
    <xf numFmtId="0" fontId="17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/>
    <xf numFmtId="3" fontId="22" fillId="2" borderId="1" xfId="1" applyNumberFormat="1" applyFont="1" applyFill="1" applyBorder="1" applyAlignment="1" applyProtection="1">
      <alignment vertical="center"/>
      <protection locked="0"/>
    </xf>
    <xf numFmtId="165" fontId="17" fillId="0" borderId="1" xfId="2" applyNumberFormat="1" applyFont="1" applyFill="1" applyBorder="1" applyAlignment="1" applyProtection="1">
      <alignment vertical="center"/>
      <protection locked="0"/>
    </xf>
    <xf numFmtId="166" fontId="17" fillId="0" borderId="1" xfId="2" applyNumberFormat="1" applyFont="1" applyFill="1" applyBorder="1" applyAlignment="1" applyProtection="1">
      <alignment vertical="center"/>
      <protection locked="0"/>
    </xf>
    <xf numFmtId="164" fontId="17" fillId="0" borderId="1" xfId="2" applyNumberFormat="1" applyFont="1" applyFill="1" applyBorder="1" applyAlignment="1" applyProtection="1">
      <alignment vertical="center"/>
      <protection locked="0"/>
    </xf>
    <xf numFmtId="3" fontId="22" fillId="4" borderId="1" xfId="0" applyNumberFormat="1" applyFont="1" applyFill="1" applyBorder="1" applyAlignment="1" applyProtection="1"/>
    <xf numFmtId="0" fontId="17" fillId="0" borderId="4" xfId="0" applyFont="1" applyBorder="1" applyAlignment="1" applyProtection="1">
      <protection locked="0"/>
    </xf>
    <xf numFmtId="0" fontId="17" fillId="0" borderId="1" xfId="0" applyFont="1" applyBorder="1" applyAlignment="1" applyProtection="1">
      <protection locked="0"/>
    </xf>
    <xf numFmtId="0" fontId="17" fillId="0" borderId="0" xfId="0" applyFont="1" applyBorder="1" applyAlignment="1" applyProtection="1">
      <protection locked="0"/>
    </xf>
    <xf numFmtId="0" fontId="33" fillId="0" borderId="0" xfId="0" applyFont="1"/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19" fillId="4" borderId="1" xfId="3" applyNumberFormat="1" applyFont="1" applyFill="1" applyBorder="1"/>
    <xf numFmtId="0" fontId="17" fillId="2" borderId="0" xfId="0" applyFont="1" applyFill="1" applyAlignment="1" applyProtection="1">
      <alignment vertical="top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4" fontId="22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2" borderId="2" xfId="1" applyFont="1" applyFill="1" applyBorder="1" applyAlignment="1" applyProtection="1">
      <alignment horizontal="left" vertical="center" wrapText="1" indent="1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center" vertical="center"/>
    </xf>
    <xf numFmtId="0" fontId="22" fillId="2" borderId="0" xfId="0" applyFont="1" applyFill="1" applyAlignment="1" applyProtection="1">
      <alignment horizontal="left" vertical="center"/>
    </xf>
    <xf numFmtId="0" fontId="17" fillId="2" borderId="0" xfId="1" applyFont="1" applyFill="1" applyBorder="1" applyAlignment="1" applyProtection="1">
      <alignment horizontal="center" vertical="center"/>
    </xf>
    <xf numFmtId="0" fontId="17" fillId="2" borderId="0" xfId="1" applyFont="1" applyFill="1" applyAlignment="1" applyProtection="1">
      <alignment horizontal="right" vertical="center"/>
    </xf>
    <xf numFmtId="0" fontId="22" fillId="2" borderId="0" xfId="0" applyFont="1" applyFill="1" applyProtection="1"/>
    <xf numFmtId="14" fontId="17" fillId="2" borderId="0" xfId="1" applyNumberFormat="1" applyFont="1" applyFill="1" applyBorder="1" applyAlignment="1" applyProtection="1">
      <alignment horizontal="center" vertical="center"/>
    </xf>
    <xf numFmtId="0" fontId="17" fillId="2" borderId="0" xfId="1" applyFont="1" applyFill="1" applyAlignment="1" applyProtection="1">
      <alignment horizontal="center" vertical="center"/>
    </xf>
    <xf numFmtId="0" fontId="17" fillId="2" borderId="0" xfId="1" applyFont="1" applyFill="1" applyAlignment="1" applyProtection="1">
      <alignment vertical="center"/>
    </xf>
    <xf numFmtId="3" fontId="22" fillId="2" borderId="1" xfId="1" applyNumberFormat="1" applyFont="1" applyFill="1" applyBorder="1" applyAlignment="1" applyProtection="1">
      <alignment horizontal="center" vertical="center" wrapText="1"/>
    </xf>
    <xf numFmtId="0" fontId="17" fillId="2" borderId="1" xfId="1" applyFont="1" applyFill="1" applyBorder="1" applyAlignment="1" applyProtection="1">
      <alignment horizontal="center" vertical="center" wrapText="1"/>
    </xf>
    <xf numFmtId="0" fontId="22" fillId="2" borderId="2" xfId="1" applyFont="1" applyFill="1" applyBorder="1" applyAlignment="1" applyProtection="1">
      <alignment horizontal="left" vertical="center" wrapText="1" indent="1"/>
    </xf>
    <xf numFmtId="0" fontId="22" fillId="2" borderId="1" xfId="0" applyFont="1" applyFill="1" applyBorder="1" applyProtection="1">
      <protection locked="0"/>
    </xf>
    <xf numFmtId="0" fontId="17" fillId="2" borderId="0" xfId="0" applyFont="1" applyFill="1" applyAlignment="1" applyProtection="1">
      <alignment vertical="top" wrapText="1"/>
      <protection locked="0"/>
    </xf>
    <xf numFmtId="0" fontId="34" fillId="2" borderId="40" xfId="0" applyFont="1" applyFill="1" applyBorder="1" applyAlignment="1" applyProtection="1">
      <alignment vertical="center"/>
    </xf>
    <xf numFmtId="0" fontId="35" fillId="2" borderId="0" xfId="9" applyFont="1" applyFill="1" applyBorder="1" applyAlignment="1" applyProtection="1">
      <alignment vertical="center"/>
    </xf>
    <xf numFmtId="0" fontId="35" fillId="2" borderId="0" xfId="9" applyFont="1" applyFill="1" applyBorder="1" applyAlignment="1" applyProtection="1">
      <alignment vertical="center"/>
      <protection locked="0"/>
    </xf>
    <xf numFmtId="0" fontId="36" fillId="2" borderId="0" xfId="0" applyFont="1" applyFill="1" applyBorder="1" applyAlignment="1">
      <alignment vertical="center"/>
    </xf>
    <xf numFmtId="0" fontId="34" fillId="2" borderId="0" xfId="0" applyFont="1" applyFill="1" applyBorder="1" applyAlignment="1" applyProtection="1">
      <alignment vertical="center"/>
    </xf>
    <xf numFmtId="0" fontId="35" fillId="2" borderId="39" xfId="9" applyFont="1" applyFill="1" applyBorder="1" applyAlignment="1" applyProtection="1">
      <alignment horizontal="right" vertical="center"/>
    </xf>
    <xf numFmtId="0" fontId="35" fillId="2" borderId="0" xfId="9" applyFont="1" applyFill="1" applyAlignment="1" applyProtection="1">
      <alignment vertical="center"/>
      <protection locked="0"/>
    </xf>
    <xf numFmtId="0" fontId="36" fillId="2" borderId="40" xfId="0" applyFont="1" applyFill="1" applyBorder="1" applyAlignment="1" applyProtection="1">
      <alignment vertical="center"/>
    </xf>
    <xf numFmtId="0" fontId="36" fillId="2" borderId="0" xfId="0" applyFont="1" applyFill="1" applyBorder="1" applyAlignment="1" applyProtection="1">
      <alignment vertical="center"/>
    </xf>
    <xf numFmtId="0" fontId="35" fillId="2" borderId="40" xfId="9" applyFont="1" applyFill="1" applyBorder="1" applyAlignment="1" applyProtection="1">
      <alignment vertical="center"/>
    </xf>
    <xf numFmtId="0" fontId="37" fillId="2" borderId="0" xfId="9" applyFont="1" applyFill="1" applyBorder="1" applyAlignment="1" applyProtection="1">
      <alignment horizontal="right" vertical="center"/>
    </xf>
    <xf numFmtId="167" fontId="35" fillId="2" borderId="0" xfId="9" applyNumberFormat="1" applyFont="1" applyFill="1" applyBorder="1" applyAlignment="1" applyProtection="1">
      <alignment vertical="center"/>
    </xf>
    <xf numFmtId="0" fontId="35" fillId="2" borderId="39" xfId="9" applyFont="1" applyFill="1" applyBorder="1" applyAlignment="1" applyProtection="1">
      <alignment vertical="center"/>
      <protection locked="0"/>
    </xf>
    <xf numFmtId="0" fontId="36" fillId="2" borderId="40" xfId="0" applyFont="1" applyFill="1" applyBorder="1" applyAlignment="1">
      <alignment vertical="center"/>
    </xf>
    <xf numFmtId="14" fontId="37" fillId="2" borderId="0" xfId="9" applyNumberFormat="1" applyFont="1" applyFill="1" applyBorder="1" applyAlignment="1" applyProtection="1">
      <alignment vertical="center"/>
    </xf>
    <xf numFmtId="49" fontId="35" fillId="2" borderId="0" xfId="9" applyNumberFormat="1" applyFont="1" applyFill="1" applyBorder="1" applyAlignment="1" applyProtection="1">
      <alignment vertical="center"/>
      <protection locked="0"/>
    </xf>
    <xf numFmtId="0" fontId="35" fillId="2" borderId="0" xfId="9" applyFont="1" applyFill="1" applyBorder="1" applyAlignment="1" applyProtection="1">
      <alignment horizontal="left" vertical="center"/>
    </xf>
    <xf numFmtId="0" fontId="37" fillId="2" borderId="0" xfId="9" applyFont="1" applyFill="1" applyBorder="1" applyAlignment="1" applyProtection="1">
      <alignment vertical="center"/>
    </xf>
    <xf numFmtId="0" fontId="35" fillId="2" borderId="39" xfId="9" applyFont="1" applyFill="1" applyBorder="1" applyAlignment="1" applyProtection="1">
      <alignment vertical="center"/>
    </xf>
    <xf numFmtId="0" fontId="37" fillId="2" borderId="13" xfId="9" applyFont="1" applyFill="1" applyBorder="1" applyAlignment="1" applyProtection="1">
      <alignment horizontal="center" vertical="center" wrapText="1"/>
    </xf>
    <xf numFmtId="0" fontId="37" fillId="2" borderId="14" xfId="9" applyFont="1" applyFill="1" applyBorder="1" applyAlignment="1" applyProtection="1">
      <alignment horizontal="center" vertical="center" wrapText="1"/>
    </xf>
    <xf numFmtId="0" fontId="37" fillId="2" borderId="15" xfId="9" applyFont="1" applyFill="1" applyBorder="1" applyAlignment="1" applyProtection="1">
      <alignment horizontal="center" vertical="center" wrapText="1"/>
    </xf>
    <xf numFmtId="0" fontId="37" fillId="2" borderId="10" xfId="9" applyFont="1" applyFill="1" applyBorder="1" applyAlignment="1" applyProtection="1">
      <alignment horizontal="center" vertical="center" wrapText="1"/>
    </xf>
    <xf numFmtId="49" fontId="37" fillId="2" borderId="14" xfId="9" applyNumberFormat="1" applyFont="1" applyFill="1" applyBorder="1" applyAlignment="1" applyProtection="1">
      <alignment horizontal="center" vertical="center" wrapText="1"/>
    </xf>
    <xf numFmtId="0" fontId="37" fillId="2" borderId="17" xfId="9" applyFont="1" applyFill="1" applyBorder="1" applyAlignment="1" applyProtection="1">
      <alignment horizontal="center" vertical="center" wrapText="1"/>
    </xf>
    <xf numFmtId="0" fontId="37" fillId="2" borderId="16" xfId="9" applyFont="1" applyFill="1" applyBorder="1" applyAlignment="1" applyProtection="1">
      <alignment horizontal="center" vertical="center" wrapText="1"/>
    </xf>
    <xf numFmtId="0" fontId="37" fillId="2" borderId="11" xfId="9" applyFont="1" applyFill="1" applyBorder="1" applyAlignment="1" applyProtection="1">
      <alignment horizontal="center" vertical="center" wrapText="1"/>
    </xf>
    <xf numFmtId="0" fontId="37" fillId="2" borderId="0" xfId="9" applyFont="1" applyFill="1" applyAlignment="1" applyProtection="1">
      <alignment horizontal="center" vertical="center" wrapText="1"/>
      <protection locked="0"/>
    </xf>
    <xf numFmtId="0" fontId="37" fillId="2" borderId="13" xfId="9" applyFont="1" applyFill="1" applyBorder="1" applyAlignment="1" applyProtection="1">
      <alignment horizontal="center" vertical="center"/>
    </xf>
    <xf numFmtId="0" fontId="37" fillId="2" borderId="15" xfId="9" applyFont="1" applyFill="1" applyBorder="1" applyAlignment="1" applyProtection="1">
      <alignment horizontal="center" vertical="center"/>
    </xf>
    <xf numFmtId="0" fontId="37" fillId="2" borderId="14" xfId="9" applyFont="1" applyFill="1" applyBorder="1" applyAlignment="1" applyProtection="1">
      <alignment horizontal="center" vertical="center"/>
    </xf>
    <xf numFmtId="0" fontId="37" fillId="2" borderId="41" xfId="9" applyFont="1" applyFill="1" applyBorder="1" applyAlignment="1" applyProtection="1">
      <alignment horizontal="center" vertical="center"/>
    </xf>
    <xf numFmtId="0" fontId="37" fillId="2" borderId="42" xfId="9" applyFont="1" applyFill="1" applyBorder="1" applyAlignment="1" applyProtection="1">
      <alignment horizontal="center" vertical="center"/>
    </xf>
    <xf numFmtId="0" fontId="37" fillId="2" borderId="16" xfId="9" applyFont="1" applyFill="1" applyBorder="1" applyAlignment="1" applyProtection="1">
      <alignment horizontal="center" vertical="center"/>
    </xf>
    <xf numFmtId="0" fontId="37" fillId="2" borderId="12" xfId="9" applyFont="1" applyFill="1" applyBorder="1" applyAlignment="1" applyProtection="1">
      <alignment horizontal="center" vertical="center"/>
    </xf>
    <xf numFmtId="0" fontId="35" fillId="2" borderId="0" xfId="9" applyFont="1" applyFill="1" applyAlignment="1" applyProtection="1">
      <alignment horizontal="center" vertical="center"/>
      <protection locked="0"/>
    </xf>
    <xf numFmtId="0" fontId="35" fillId="2" borderId="0" xfId="9" applyFont="1" applyFill="1" applyAlignment="1" applyProtection="1">
      <alignment vertical="top"/>
      <protection locked="0"/>
    </xf>
    <xf numFmtId="0" fontId="35" fillId="2" borderId="20" xfId="9" applyFont="1" applyFill="1" applyBorder="1" applyAlignment="1" applyProtection="1">
      <alignment horizontal="center" vertical="center"/>
      <protection locked="0"/>
    </xf>
    <xf numFmtId="14" fontId="35" fillId="2" borderId="2" xfId="9" applyNumberFormat="1" applyFont="1" applyFill="1" applyBorder="1" applyAlignment="1" applyProtection="1">
      <alignment vertical="center" wrapText="1"/>
      <protection locked="0"/>
    </xf>
    <xf numFmtId="0" fontId="35" fillId="2" borderId="2" xfId="9" applyFont="1" applyFill="1" applyBorder="1" applyAlignment="1" applyProtection="1">
      <alignment vertical="center" wrapText="1"/>
      <protection locked="0"/>
    </xf>
    <xf numFmtId="0" fontId="35" fillId="2" borderId="5" xfId="9" applyFont="1" applyFill="1" applyBorder="1" applyAlignment="1" applyProtection="1">
      <alignment horizontal="center" vertical="center"/>
      <protection locked="0"/>
    </xf>
    <xf numFmtId="0" fontId="35" fillId="2" borderId="20" xfId="9" applyFont="1" applyFill="1" applyBorder="1" applyAlignment="1" applyProtection="1">
      <alignment vertical="center" wrapText="1"/>
      <protection locked="0"/>
    </xf>
    <xf numFmtId="0" fontId="35" fillId="2" borderId="2" xfId="9" applyFont="1" applyFill="1" applyBorder="1" applyAlignment="1" applyProtection="1">
      <alignment vertical="top" wrapText="1"/>
      <protection locked="0"/>
    </xf>
    <xf numFmtId="49" fontId="35" fillId="2" borderId="1" xfId="9" applyNumberFormat="1" applyFont="1" applyFill="1" applyBorder="1" applyAlignment="1" applyProtection="1">
      <alignment vertical="center"/>
      <protection locked="0"/>
    </xf>
    <xf numFmtId="0" fontId="35" fillId="2" borderId="4" xfId="9" applyFont="1" applyFill="1" applyBorder="1" applyAlignment="1" applyProtection="1">
      <alignment vertical="center" wrapText="1"/>
      <protection locked="0"/>
    </xf>
    <xf numFmtId="0" fontId="35" fillId="2" borderId="1" xfId="9" applyFont="1" applyFill="1" applyBorder="1" applyAlignment="1" applyProtection="1">
      <alignment vertical="center" wrapText="1"/>
      <protection locked="0"/>
    </xf>
    <xf numFmtId="0" fontId="35" fillId="2" borderId="21" xfId="9" applyFont="1" applyFill="1" applyBorder="1" applyAlignment="1" applyProtection="1">
      <alignment vertical="center"/>
      <protection locked="0"/>
    </xf>
    <xf numFmtId="0" fontId="35" fillId="2" borderId="38" xfId="9" applyFont="1" applyFill="1" applyBorder="1" applyAlignment="1" applyProtection="1">
      <alignment vertical="center" wrapText="1"/>
      <protection locked="0"/>
    </xf>
    <xf numFmtId="0" fontId="35" fillId="2" borderId="5" xfId="9" applyFont="1" applyFill="1" applyBorder="1" applyAlignment="1" applyProtection="1">
      <alignment vertical="center"/>
      <protection locked="0"/>
    </xf>
    <xf numFmtId="0" fontId="35" fillId="2" borderId="22" xfId="9" applyFont="1" applyFill="1" applyBorder="1" applyAlignment="1" applyProtection="1">
      <alignment horizontal="center" vertical="center"/>
      <protection locked="0"/>
    </xf>
    <xf numFmtId="14" fontId="35" fillId="2" borderId="23" xfId="9" applyNumberFormat="1" applyFont="1" applyFill="1" applyBorder="1" applyAlignment="1" applyProtection="1">
      <alignment vertical="center" wrapText="1"/>
      <protection locked="0"/>
    </xf>
    <xf numFmtId="0" fontId="35" fillId="2" borderId="23" xfId="9" applyFont="1" applyFill="1" applyBorder="1" applyAlignment="1" applyProtection="1">
      <alignment vertical="center" wrapText="1"/>
      <protection locked="0"/>
    </xf>
    <xf numFmtId="0" fontId="35" fillId="2" borderId="24" xfId="9" applyFont="1" applyFill="1" applyBorder="1" applyAlignment="1" applyProtection="1">
      <alignment vertical="center"/>
      <protection locked="0"/>
    </xf>
    <xf numFmtId="0" fontId="35" fillId="2" borderId="22" xfId="9" applyFont="1" applyFill="1" applyBorder="1" applyAlignment="1" applyProtection="1">
      <alignment vertical="center" wrapText="1"/>
      <protection locked="0"/>
    </xf>
    <xf numFmtId="49" fontId="35" fillId="2" borderId="23" xfId="9" applyNumberFormat="1" applyFont="1" applyFill="1" applyBorder="1" applyAlignment="1" applyProtection="1">
      <alignment vertical="center"/>
      <protection locked="0"/>
    </xf>
    <xf numFmtId="0" fontId="35" fillId="2" borderId="25" xfId="9" applyFont="1" applyFill="1" applyBorder="1" applyAlignment="1" applyProtection="1">
      <alignment vertical="center"/>
      <protection locked="0"/>
    </xf>
    <xf numFmtId="0" fontId="35" fillId="2" borderId="37" xfId="9" applyFont="1" applyFill="1" applyBorder="1" applyAlignment="1" applyProtection="1">
      <alignment vertical="center" wrapText="1"/>
      <protection locked="0"/>
    </xf>
    <xf numFmtId="14" fontId="35" fillId="2" borderId="0" xfId="9" applyNumberFormat="1" applyFont="1" applyFill="1" applyBorder="1" applyAlignment="1" applyProtection="1">
      <alignment vertical="center"/>
    </xf>
    <xf numFmtId="0" fontId="35" fillId="2" borderId="0" xfId="9" applyFont="1" applyFill="1" applyBorder="1" applyAlignment="1" applyProtection="1">
      <alignment horizontal="center" vertical="center"/>
      <protection locked="0"/>
    </xf>
    <xf numFmtId="49" fontId="35" fillId="2" borderId="0" xfId="9" applyNumberFormat="1" applyFont="1" applyFill="1" applyBorder="1" applyAlignment="1" applyProtection="1">
      <alignment horizontal="center" vertical="center"/>
      <protection locked="0"/>
    </xf>
    <xf numFmtId="0" fontId="39" fillId="2" borderId="0" xfId="3" applyFont="1" applyFill="1" applyAlignment="1" applyProtection="1">
      <alignment vertical="center"/>
      <protection locked="0"/>
    </xf>
    <xf numFmtId="0" fontId="35" fillId="2" borderId="0" xfId="9" applyFont="1" applyFill="1" applyBorder="1" applyAlignment="1" applyProtection="1">
      <alignment horizontal="right" vertical="center"/>
      <protection locked="0"/>
    </xf>
    <xf numFmtId="14" fontId="35" fillId="2" borderId="0" xfId="9" applyNumberFormat="1" applyFont="1" applyFill="1" applyBorder="1" applyAlignment="1" applyProtection="1">
      <alignment horizontal="right" vertical="center"/>
    </xf>
    <xf numFmtId="0" fontId="36" fillId="2" borderId="0" xfId="0" applyFont="1" applyFill="1" applyAlignment="1" applyProtection="1">
      <alignment vertical="center"/>
      <protection locked="0"/>
    </xf>
    <xf numFmtId="14" fontId="35" fillId="2" borderId="3" xfId="9" applyNumberFormat="1" applyFont="1" applyFill="1" applyBorder="1" applyAlignment="1" applyProtection="1">
      <alignment vertical="center"/>
    </xf>
    <xf numFmtId="0" fontId="35" fillId="2" borderId="3" xfId="9" applyFont="1" applyFill="1" applyBorder="1" applyAlignment="1" applyProtection="1">
      <alignment vertical="center"/>
      <protection locked="0"/>
    </xf>
    <xf numFmtId="14" fontId="35" fillId="2" borderId="3" xfId="9" applyNumberFormat="1" applyFont="1" applyFill="1" applyBorder="1" applyAlignment="1" applyProtection="1">
      <alignment horizontal="center" vertical="center"/>
    </xf>
    <xf numFmtId="14" fontId="37" fillId="2" borderId="0" xfId="9" applyNumberFormat="1" applyFont="1" applyFill="1" applyBorder="1" applyAlignment="1" applyProtection="1">
      <alignment vertical="center" wrapText="1"/>
    </xf>
    <xf numFmtId="0" fontId="36" fillId="2" borderId="0" xfId="0" applyFont="1" applyFill="1" applyAlignment="1">
      <alignment vertical="center"/>
    </xf>
    <xf numFmtId="49" fontId="35" fillId="2" borderId="0" xfId="9" applyNumberFormat="1" applyFont="1" applyFill="1" applyAlignment="1" applyProtection="1">
      <alignment vertical="center"/>
      <protection locked="0"/>
    </xf>
    <xf numFmtId="0" fontId="35" fillId="2" borderId="19" xfId="9" applyFont="1" applyFill="1" applyBorder="1" applyAlignment="1" applyProtection="1">
      <alignment horizontal="center" vertical="center"/>
      <protection locked="0"/>
    </xf>
    <xf numFmtId="0" fontId="35" fillId="2" borderId="18" xfId="9" applyFont="1" applyFill="1" applyBorder="1" applyAlignment="1" applyProtection="1">
      <alignment vertical="center" wrapText="1"/>
      <protection locked="0"/>
    </xf>
    <xf numFmtId="0" fontId="39" fillId="2" borderId="1" xfId="0" applyFont="1" applyFill="1" applyBorder="1" applyProtection="1"/>
    <xf numFmtId="0" fontId="38" fillId="2" borderId="1" xfId="0" applyFont="1" applyFill="1" applyBorder="1"/>
    <xf numFmtId="0" fontId="35" fillId="2" borderId="20" xfId="9" applyFont="1" applyFill="1" applyBorder="1" applyAlignment="1" applyProtection="1">
      <alignment horizontal="center" vertical="top"/>
      <protection locked="0"/>
    </xf>
    <xf numFmtId="0" fontId="35" fillId="2" borderId="19" xfId="9" applyFont="1" applyFill="1" applyBorder="1" applyAlignment="1" applyProtection="1">
      <alignment horizontal="center" vertical="top"/>
      <protection locked="0"/>
    </xf>
    <xf numFmtId="0" fontId="35" fillId="2" borderId="18" xfId="9" applyFont="1" applyFill="1" applyBorder="1" applyAlignment="1" applyProtection="1">
      <alignment vertical="top" wrapText="1"/>
      <protection locked="0"/>
    </xf>
    <xf numFmtId="0" fontId="39" fillId="2" borderId="1" xfId="0" applyFont="1" applyFill="1" applyBorder="1" applyAlignment="1" applyProtection="1">
      <alignment vertical="top"/>
    </xf>
    <xf numFmtId="49" fontId="40" fillId="2" borderId="43" xfId="0" applyNumberFormat="1" applyFont="1" applyFill="1" applyBorder="1" applyAlignment="1">
      <alignment horizontal="left" vertical="top"/>
    </xf>
    <xf numFmtId="0" fontId="35" fillId="2" borderId="4" xfId="9" applyFont="1" applyFill="1" applyBorder="1" applyAlignment="1" applyProtection="1">
      <alignment vertical="top" wrapText="1"/>
      <protection locked="0"/>
    </xf>
    <xf numFmtId="0" fontId="35" fillId="2" borderId="1" xfId="9" applyFont="1" applyFill="1" applyBorder="1" applyAlignment="1" applyProtection="1">
      <alignment vertical="top" wrapText="1"/>
      <protection locked="0"/>
    </xf>
    <xf numFmtId="0" fontId="35" fillId="2" borderId="21" xfId="9" applyFont="1" applyFill="1" applyBorder="1" applyAlignment="1" applyProtection="1">
      <alignment vertical="top"/>
      <protection locked="0"/>
    </xf>
    <xf numFmtId="0" fontId="35" fillId="2" borderId="38" xfId="9" applyFont="1" applyFill="1" applyBorder="1" applyAlignment="1" applyProtection="1">
      <alignment vertical="top" wrapText="1"/>
      <protection locked="0"/>
    </xf>
    <xf numFmtId="169" fontId="40" fillId="2" borderId="43" xfId="0" applyNumberFormat="1" applyFont="1" applyFill="1" applyBorder="1" applyAlignment="1">
      <alignment horizontal="center" vertical="top"/>
    </xf>
    <xf numFmtId="14" fontId="35" fillId="2" borderId="2" xfId="9" applyNumberFormat="1" applyFont="1" applyFill="1" applyBorder="1" applyAlignment="1" applyProtection="1">
      <alignment vertical="top" wrapText="1"/>
      <protection locked="0"/>
    </xf>
    <xf numFmtId="0" fontId="38" fillId="2" borderId="1" xfId="0" applyFont="1" applyFill="1" applyBorder="1" applyAlignment="1">
      <alignment vertical="top"/>
    </xf>
    <xf numFmtId="49" fontId="35" fillId="2" borderId="19" xfId="9" applyNumberFormat="1" applyFont="1" applyFill="1" applyBorder="1" applyAlignment="1" applyProtection="1">
      <alignment horizontal="center" vertical="center"/>
      <protection locked="0"/>
    </xf>
    <xf numFmtId="49" fontId="17" fillId="2" borderId="1" xfId="1" applyNumberFormat="1" applyFont="1" applyFill="1" applyBorder="1" applyAlignment="1" applyProtection="1">
      <alignment horizontal="left" vertical="center" wrapText="1" indent="1"/>
    </xf>
    <xf numFmtId="2" fontId="17" fillId="2" borderId="1" xfId="1" applyNumberFormat="1" applyFont="1" applyFill="1" applyBorder="1" applyAlignment="1" applyProtection="1">
      <alignment horizontal="left" vertical="center" wrapText="1" indent="1"/>
    </xf>
    <xf numFmtId="49" fontId="22" fillId="2" borderId="1" xfId="1" applyNumberFormat="1" applyFont="1" applyFill="1" applyBorder="1" applyAlignment="1" applyProtection="1">
      <alignment horizontal="left" vertical="center" wrapText="1" indent="1"/>
    </xf>
    <xf numFmtId="3" fontId="22" fillId="2" borderId="1" xfId="0" applyNumberFormat="1" applyFont="1" applyFill="1" applyBorder="1" applyProtection="1"/>
    <xf numFmtId="0" fontId="17" fillId="2" borderId="1" xfId="1" applyFont="1" applyFill="1" applyBorder="1" applyAlignment="1" applyProtection="1">
      <alignment horizontal="left" vertical="top" wrapText="1"/>
    </xf>
    <xf numFmtId="0" fontId="11" fillId="2" borderId="0" xfId="3" applyFill="1" applyAlignment="1" applyProtection="1">
      <alignment horizontal="left"/>
    </xf>
    <xf numFmtId="0" fontId="17" fillId="2" borderId="0" xfId="1" applyFont="1" applyFill="1" applyAlignment="1" applyProtection="1">
      <alignment horizontal="center" vertical="center"/>
    </xf>
    <xf numFmtId="14" fontId="17" fillId="2" borderId="0" xfId="1" applyNumberFormat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/>
    </xf>
    <xf numFmtId="14" fontId="36" fillId="0" borderId="0" xfId="1" applyNumberFormat="1" applyFont="1" applyFill="1" applyBorder="1" applyAlignment="1" applyProtection="1">
      <alignment horizontal="center" vertical="center"/>
    </xf>
    <xf numFmtId="0" fontId="36" fillId="0" borderId="0" xfId="1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left" vertical="center"/>
    </xf>
    <xf numFmtId="14" fontId="37" fillId="2" borderId="0" xfId="9" applyNumberFormat="1" applyFont="1" applyFill="1" applyBorder="1" applyAlignment="1" applyProtection="1">
      <alignment horizontal="center" vertical="center"/>
    </xf>
    <xf numFmtId="0" fontId="35" fillId="2" borderId="0" xfId="9" applyFont="1" applyFill="1" applyBorder="1" applyAlignment="1" applyProtection="1">
      <alignment horizontal="center" vertical="center" wrapText="1"/>
      <protection locked="0"/>
    </xf>
    <xf numFmtId="0" fontId="37" fillId="2" borderId="10" xfId="9" applyFont="1" applyFill="1" applyBorder="1" applyAlignment="1" applyProtection="1">
      <alignment horizontal="center" vertical="center"/>
    </xf>
    <xf numFmtId="0" fontId="37" fillId="2" borderId="12" xfId="9" applyFont="1" applyFill="1" applyBorder="1" applyAlignment="1" applyProtection="1">
      <alignment horizontal="center" vertical="center"/>
    </xf>
    <xf numFmtId="0" fontId="37" fillId="2" borderId="11" xfId="9" applyFont="1" applyFill="1" applyBorder="1" applyAlignment="1" applyProtection="1">
      <alignment horizontal="center" vertical="center"/>
    </xf>
    <xf numFmtId="14" fontId="37" fillId="2" borderId="36" xfId="9" applyNumberFormat="1" applyFont="1" applyFill="1" applyBorder="1" applyAlignment="1" applyProtection="1">
      <alignment horizontal="center" vertical="center" wrapText="1"/>
    </xf>
    <xf numFmtId="14" fontId="37" fillId="2" borderId="0" xfId="9" applyNumberFormat="1" applyFont="1" applyFill="1" applyBorder="1" applyAlignment="1" applyProtection="1">
      <alignment horizontal="center" vertical="center" wrapText="1"/>
    </xf>
    <xf numFmtId="14" fontId="37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left"/>
    </xf>
    <xf numFmtId="0" fontId="17" fillId="4" borderId="0" xfId="0" applyFont="1" applyFill="1" applyBorder="1" applyAlignment="1" applyProtection="1">
      <alignment horizontal="center"/>
    </xf>
    <xf numFmtId="0" fontId="17" fillId="2" borderId="0" xfId="1" applyFont="1" applyFill="1" applyBorder="1" applyAlignment="1" applyProtection="1">
      <alignment horizontal="left" vertical="center" wrapText="1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4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6" xfId="10" applyNumberFormat="1" applyFont="1" applyFill="1" applyBorder="1" applyAlignment="1" applyProtection="1">
      <alignment horizontal="center" vertical="center"/>
    </xf>
    <xf numFmtId="14" fontId="21" fillId="2" borderId="36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2" borderId="0" xfId="1" applyFont="1" applyFill="1" applyAlignment="1" applyProtection="1">
      <alignment horizontal="center" vertical="center"/>
    </xf>
    <xf numFmtId="14" fontId="17" fillId="2" borderId="0" xfId="1" applyNumberFormat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/>
    </xf>
    <xf numFmtId="0" fontId="22" fillId="2" borderId="0" xfId="0" applyFont="1" applyFill="1" applyAlignment="1" applyProtection="1">
      <alignment horizontal="left" vertical="center"/>
    </xf>
    <xf numFmtId="0" fontId="17" fillId="2" borderId="0" xfId="0" applyFont="1" applyFill="1" applyAlignment="1" applyProtection="1">
      <alignment horizontal="left" vertical="top" wrapText="1"/>
      <protection locked="0"/>
    </xf>
    <xf numFmtId="0" fontId="17" fillId="4" borderId="0" xfId="1" applyFont="1" applyFill="1" applyBorder="1" applyAlignment="1" applyProtection="1">
      <alignment horizontal="center" vertical="center"/>
    </xf>
    <xf numFmtId="0" fontId="17" fillId="4" borderId="0" xfId="1" applyFont="1" applyFill="1" applyAlignment="1" applyProtection="1">
      <alignment horizontal="right" vertical="center"/>
    </xf>
    <xf numFmtId="0" fontId="19" fillId="4" borderId="1" xfId="4" applyFont="1" applyFill="1" applyBorder="1" applyAlignment="1" applyProtection="1">
      <alignment horizontal="center" vertical="center" wrapText="1"/>
    </xf>
    <xf numFmtId="0" fontId="32" fillId="4" borderId="0" xfId="3" applyFont="1" applyFill="1" applyBorder="1" applyAlignment="1">
      <alignment horizontal="left" vertical="center" wrapText="1"/>
    </xf>
    <xf numFmtId="0" fontId="17" fillId="4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22" fillId="2" borderId="0" xfId="0" applyFont="1" applyFill="1" applyBorder="1" applyAlignment="1" applyProtection="1">
      <alignment horizontal="center"/>
    </xf>
    <xf numFmtId="0" fontId="17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19" fillId="2" borderId="1" xfId="15" applyFont="1" applyFill="1" applyBorder="1" applyAlignment="1" applyProtection="1">
      <alignment vertical="center" wrapText="1"/>
      <protection locked="0"/>
    </xf>
    <xf numFmtId="0" fontId="17" fillId="2" borderId="3" xfId="0" applyFont="1" applyFill="1" applyBorder="1" applyAlignment="1" applyProtection="1">
      <alignment horizontal="center"/>
      <protection locked="0"/>
    </xf>
    <xf numFmtId="0" fontId="16" fillId="2" borderId="0" xfId="0" applyFont="1" applyFill="1" applyAlignment="1">
      <alignment horizontal="center"/>
    </xf>
    <xf numFmtId="0" fontId="17" fillId="2" borderId="0" xfId="0" applyFont="1" applyFill="1" applyBorder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/>
    </xf>
    <xf numFmtId="0" fontId="17" fillId="2" borderId="0" xfId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left"/>
    </xf>
    <xf numFmtId="0" fontId="26" fillId="2" borderId="6" xfId="2" applyFont="1" applyFill="1" applyBorder="1" applyAlignment="1" applyProtection="1">
      <alignment horizontal="center" vertical="top" wrapText="1"/>
    </xf>
    <xf numFmtId="0" fontId="26" fillId="2" borderId="6" xfId="2" applyFont="1" applyFill="1" applyBorder="1" applyAlignment="1" applyProtection="1">
      <alignment horizontal="center" vertical="center" wrapText="1"/>
    </xf>
    <xf numFmtId="1" fontId="26" fillId="2" borderId="6" xfId="2" applyNumberFormat="1" applyFont="1" applyFill="1" applyBorder="1" applyAlignment="1" applyProtection="1">
      <alignment horizontal="center" vertical="center" wrapText="1"/>
    </xf>
    <xf numFmtId="1" fontId="26" fillId="2" borderId="6" xfId="2" applyNumberFormat="1" applyFont="1" applyFill="1" applyBorder="1" applyAlignment="1" applyProtection="1">
      <alignment horizontal="center" vertical="top" wrapText="1"/>
    </xf>
    <xf numFmtId="0" fontId="24" fillId="2" borderId="6" xfId="2" applyFont="1" applyFill="1" applyBorder="1" applyAlignment="1" applyProtection="1">
      <alignment horizontal="center" vertical="top" wrapText="1"/>
      <protection locked="0"/>
    </xf>
    <xf numFmtId="14" fontId="11" fillId="2" borderId="1" xfId="3" applyNumberFormat="1" applyFill="1" applyBorder="1" applyAlignment="1" applyProtection="1">
      <alignment vertical="top"/>
      <protection locked="0"/>
    </xf>
    <xf numFmtId="0" fontId="24" fillId="2" borderId="6" xfId="2" applyFont="1" applyFill="1" applyBorder="1" applyAlignment="1" applyProtection="1">
      <alignment horizontal="left" vertical="top" wrapText="1"/>
      <protection locked="0"/>
    </xf>
    <xf numFmtId="14" fontId="11" fillId="2" borderId="1" xfId="3" applyNumberFormat="1" applyFill="1" applyBorder="1" applyProtection="1">
      <protection locked="0"/>
    </xf>
    <xf numFmtId="1" fontId="24" fillId="2" borderId="6" xfId="2" applyNumberFormat="1" applyFont="1" applyFill="1" applyBorder="1" applyAlignment="1" applyProtection="1">
      <alignment horizontal="left" vertical="top" wrapText="1"/>
      <protection locked="0"/>
    </xf>
    <xf numFmtId="49" fontId="19" fillId="2" borderId="1" xfId="15" applyNumberFormat="1" applyFont="1" applyFill="1" applyBorder="1" applyAlignment="1" applyProtection="1">
      <alignment horizontal="left" vertical="center" wrapText="1"/>
      <protection locked="0"/>
    </xf>
    <xf numFmtId="0" fontId="19" fillId="2" borderId="1" xfId="15" applyFont="1" applyFill="1" applyBorder="1" applyAlignment="1" applyProtection="1">
      <alignment horizontal="center" vertical="center" wrapText="1"/>
      <protection locked="0"/>
    </xf>
    <xf numFmtId="14" fontId="11" fillId="2" borderId="1" xfId="3" applyNumberFormat="1" applyFill="1" applyBorder="1" applyAlignment="1" applyProtection="1">
      <alignment vertical="center"/>
      <protection locked="0"/>
    </xf>
    <xf numFmtId="0" fontId="19" fillId="2" borderId="1" xfId="15" applyFont="1" applyFill="1" applyBorder="1" applyAlignment="1" applyProtection="1">
      <alignment horizontal="left" vertical="center" wrapText="1"/>
      <protection locked="0"/>
    </xf>
    <xf numFmtId="1" fontId="24" fillId="2" borderId="7" xfId="2" applyNumberFormat="1" applyFont="1" applyFill="1" applyBorder="1" applyAlignment="1" applyProtection="1">
      <alignment horizontal="left" vertical="top" wrapText="1"/>
      <protection locked="0"/>
    </xf>
    <xf numFmtId="0" fontId="24" fillId="2" borderId="7" xfId="2" applyFont="1" applyFill="1" applyBorder="1" applyAlignment="1" applyProtection="1">
      <alignment horizontal="left" vertical="top" wrapText="1"/>
      <protection locked="0"/>
    </xf>
    <xf numFmtId="0" fontId="24" fillId="2" borderId="7" xfId="2" applyFont="1" applyFill="1" applyBorder="1" applyAlignment="1" applyProtection="1">
      <alignment horizontal="center" vertical="top" wrapText="1"/>
      <protection locked="0"/>
    </xf>
    <xf numFmtId="0" fontId="24" fillId="2" borderId="9" xfId="2" applyFont="1" applyFill="1" applyBorder="1" applyAlignment="1" applyProtection="1">
      <alignment horizontal="center" vertical="top" wrapText="1"/>
      <protection locked="0"/>
    </xf>
    <xf numFmtId="0" fontId="24" fillId="2" borderId="33" xfId="2" applyFont="1" applyFill="1" applyBorder="1" applyAlignment="1" applyProtection="1">
      <alignment horizontal="center" vertical="top" wrapText="1"/>
      <protection locked="0"/>
    </xf>
    <xf numFmtId="0" fontId="26" fillId="2" borderId="1" xfId="2" applyFont="1" applyFill="1" applyBorder="1" applyAlignment="1" applyProtection="1">
      <alignment horizontal="center" vertical="top" wrapText="1"/>
      <protection locked="0"/>
    </xf>
    <xf numFmtId="2" fontId="24" fillId="2" borderId="26" xfId="2" applyNumberFormat="1" applyFont="1" applyFill="1" applyBorder="1" applyAlignment="1" applyProtection="1">
      <alignment horizontal="center" vertical="top" wrapText="1"/>
    </xf>
    <xf numFmtId="0" fontId="16" fillId="2" borderId="0" xfId="3" applyFont="1" applyFill="1" applyProtection="1"/>
    <xf numFmtId="0" fontId="17" fillId="2" borderId="0" xfId="3" applyFont="1" applyFill="1" applyProtection="1"/>
    <xf numFmtId="0" fontId="12" fillId="2" borderId="0" xfId="1" applyFont="1" applyFill="1" applyAlignment="1" applyProtection="1">
      <alignment horizontal="left" vertical="center"/>
    </xf>
    <xf numFmtId="0" fontId="11" fillId="2" borderId="0" xfId="3" applyFont="1" applyFill="1" applyProtection="1"/>
    <xf numFmtId="0" fontId="21" fillId="2" borderId="5" xfId="15" applyFont="1" applyFill="1" applyBorder="1" applyAlignment="1" applyProtection="1">
      <alignment horizontal="center" vertical="center" wrapText="1"/>
    </xf>
    <xf numFmtId="0" fontId="21" fillId="2" borderId="1" xfId="15" applyFont="1" applyFill="1" applyBorder="1" applyAlignment="1" applyProtection="1">
      <alignment horizontal="center" vertical="center" wrapText="1"/>
    </xf>
    <xf numFmtId="0" fontId="21" fillId="2" borderId="1" xfId="15" applyFont="1" applyFill="1" applyBorder="1" applyAlignment="1" applyProtection="1">
      <alignment horizontal="left" vertical="center" wrapText="1"/>
    </xf>
    <xf numFmtId="0" fontId="11" fillId="2" borderId="0" xfId="3" applyFill="1" applyAlignment="1" applyProtection="1">
      <alignment horizontal="left"/>
      <protection locked="0"/>
    </xf>
    <xf numFmtId="0" fontId="17" fillId="2" borderId="0" xfId="3" applyFont="1" applyFill="1" applyAlignment="1" applyProtection="1">
      <alignment horizontal="left"/>
      <protection locked="0"/>
    </xf>
    <xf numFmtId="0" fontId="17" fillId="2" borderId="3" xfId="3" applyFont="1" applyFill="1" applyBorder="1" applyAlignment="1" applyProtection="1">
      <alignment horizontal="center"/>
      <protection locked="0"/>
    </xf>
    <xf numFmtId="0" fontId="11" fillId="2" borderId="3" xfId="3" applyFill="1" applyBorder="1" applyAlignment="1">
      <alignment horizontal="left"/>
    </xf>
    <xf numFmtId="0" fontId="22" fillId="2" borderId="36" xfId="3" applyFont="1" applyFill="1" applyBorder="1" applyAlignment="1" applyProtection="1">
      <alignment horizontal="center" vertical="center"/>
      <protection locked="0"/>
    </xf>
    <xf numFmtId="0" fontId="17" fillId="2" borderId="36" xfId="3" applyFont="1" applyFill="1" applyBorder="1" applyAlignment="1" applyProtection="1">
      <alignment horizontal="center" vertical="center" wrapText="1"/>
      <protection locked="0"/>
    </xf>
    <xf numFmtId="0" fontId="17" fillId="2" borderId="0" xfId="3" applyFont="1" applyFill="1" applyBorder="1" applyAlignment="1" applyProtection="1">
      <alignment horizontal="center" vertical="center" wrapText="1"/>
      <protection locked="0"/>
    </xf>
    <xf numFmtId="0" fontId="16" fillId="2" borderId="0" xfId="3" applyFont="1" applyFill="1" applyAlignment="1">
      <alignment horizontal="center" vertical="center"/>
    </xf>
    <xf numFmtId="0" fontId="11" fillId="2" borderId="0" xfId="3" applyFill="1" applyAlignment="1">
      <alignment horizontal="left"/>
    </xf>
    <xf numFmtId="0" fontId="11" fillId="2" borderId="5" xfId="3" applyFill="1" applyBorder="1" applyAlignment="1" applyProtection="1">
      <alignment horizontal="center"/>
      <protection locked="0"/>
    </xf>
    <xf numFmtId="0" fontId="11" fillId="2" borderId="4" xfId="3" applyFill="1" applyBorder="1" applyAlignment="1" applyProtection="1">
      <alignment horizontal="center"/>
      <protection locked="0"/>
    </xf>
  </cellXfs>
  <cellStyles count="16"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.09.2020-21.09.2020/29,09,2020/saarchevno%203%20kviriani%2001.09.2020-21.09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showGridLines="0" view="pageBreakPreview" zoomScale="60" zoomScaleNormal="100" workbookViewId="0">
      <selection activeCell="H10" sqref="H10"/>
    </sheetView>
  </sheetViews>
  <sheetFormatPr defaultColWidth="16.7109375" defaultRowHeight="19.5"/>
  <cols>
    <col min="1" max="1" width="16.7109375" style="359"/>
    <col min="2" max="2" width="19.85546875" style="359" bestFit="1" customWidth="1"/>
    <col min="3" max="3" width="40.140625" style="359" bestFit="1" customWidth="1"/>
    <col min="4" max="4" width="31.42578125" style="359" customWidth="1"/>
    <col min="5" max="5" width="34.28515625" style="359" customWidth="1"/>
    <col min="6" max="6" width="30.5703125" style="422" customWidth="1"/>
    <col min="7" max="7" width="48.7109375" style="422" customWidth="1"/>
    <col min="8" max="8" width="38.140625" style="422" customWidth="1"/>
    <col min="9" max="9" width="27.140625" style="359" customWidth="1"/>
    <col min="10" max="11" width="16.7109375" style="359"/>
    <col min="12" max="12" width="55.42578125" style="359" customWidth="1"/>
    <col min="13" max="16384" width="16.7109375" style="359"/>
  </cols>
  <sheetData>
    <row r="1" spans="1:12">
      <c r="A1" s="353" t="s">
        <v>301</v>
      </c>
      <c r="B1" s="354"/>
      <c r="C1" s="354"/>
      <c r="D1" s="354"/>
      <c r="E1" s="355"/>
      <c r="F1" s="356"/>
      <c r="G1" s="355"/>
      <c r="H1" s="357"/>
      <c r="I1" s="354"/>
      <c r="J1" s="355"/>
      <c r="K1" s="355"/>
      <c r="L1" s="358" t="s">
        <v>109</v>
      </c>
    </row>
    <row r="2" spans="1:12">
      <c r="A2" s="360" t="s">
        <v>140</v>
      </c>
      <c r="B2" s="354"/>
      <c r="C2" s="354"/>
      <c r="D2" s="354"/>
      <c r="E2" s="355"/>
      <c r="F2" s="356"/>
      <c r="G2" s="355"/>
      <c r="H2" s="361"/>
      <c r="I2" s="354"/>
      <c r="J2" s="355"/>
      <c r="K2" s="450" t="s">
        <v>533</v>
      </c>
      <c r="L2" s="451"/>
    </row>
    <row r="3" spans="1:12">
      <c r="A3" s="362"/>
      <c r="B3" s="354"/>
      <c r="C3" s="363"/>
      <c r="D3" s="364"/>
      <c r="E3" s="355"/>
      <c r="F3" s="452" t="s">
        <v>512</v>
      </c>
      <c r="G3" s="452"/>
      <c r="H3" s="452"/>
      <c r="I3" s="356"/>
      <c r="J3" s="354"/>
      <c r="K3" s="354"/>
      <c r="L3" s="365"/>
    </row>
    <row r="4" spans="1:12">
      <c r="A4" s="366" t="s">
        <v>269</v>
      </c>
      <c r="B4" s="452" t="s">
        <v>512</v>
      </c>
      <c r="C4" s="452"/>
      <c r="D4" s="452"/>
      <c r="E4" s="367"/>
      <c r="F4" s="368"/>
      <c r="G4" s="355"/>
      <c r="H4" s="369"/>
      <c r="I4" s="367"/>
      <c r="J4" s="354"/>
      <c r="K4" s="355"/>
      <c r="L4" s="365"/>
    </row>
    <row r="5" spans="1:12" ht="20.25" thickBot="1">
      <c r="A5" s="453"/>
      <c r="B5" s="453"/>
      <c r="C5" s="453"/>
      <c r="D5" s="453"/>
      <c r="E5" s="453"/>
      <c r="F5" s="453"/>
      <c r="G5" s="368"/>
      <c r="H5" s="368"/>
      <c r="I5" s="355"/>
      <c r="J5" s="354"/>
      <c r="K5" s="354"/>
      <c r="L5" s="365"/>
    </row>
    <row r="6" spans="1:12" ht="20.25" thickBot="1">
      <c r="A6" s="362"/>
      <c r="B6" s="370"/>
      <c r="C6" s="354"/>
      <c r="D6" s="354"/>
      <c r="E6" s="354"/>
      <c r="F6" s="356"/>
      <c r="G6" s="356"/>
      <c r="H6" s="356"/>
      <c r="I6" s="456" t="s">
        <v>437</v>
      </c>
      <c r="J6" s="457"/>
      <c r="K6" s="458"/>
      <c r="L6" s="371"/>
    </row>
    <row r="7" spans="1:12" s="380" customFormat="1" ht="98.25" thickBot="1">
      <c r="A7" s="372" t="s">
        <v>64</v>
      </c>
      <c r="B7" s="373" t="s">
        <v>141</v>
      </c>
      <c r="C7" s="373" t="s">
        <v>436</v>
      </c>
      <c r="D7" s="374" t="s">
        <v>275</v>
      </c>
      <c r="E7" s="375" t="s">
        <v>435</v>
      </c>
      <c r="F7" s="376" t="s">
        <v>434</v>
      </c>
      <c r="G7" s="377" t="s">
        <v>228</v>
      </c>
      <c r="H7" s="378" t="s">
        <v>225</v>
      </c>
      <c r="I7" s="372" t="s">
        <v>433</v>
      </c>
      <c r="J7" s="373" t="s">
        <v>272</v>
      </c>
      <c r="K7" s="378" t="s">
        <v>229</v>
      </c>
      <c r="L7" s="379" t="s">
        <v>230</v>
      </c>
    </row>
    <row r="8" spans="1:12" s="388" customFormat="1" ht="20.25" thickBot="1">
      <c r="A8" s="381">
        <v>1</v>
      </c>
      <c r="B8" s="382">
        <v>2</v>
      </c>
      <c r="C8" s="383">
        <v>3</v>
      </c>
      <c r="D8" s="383">
        <v>4</v>
      </c>
      <c r="E8" s="381">
        <v>5</v>
      </c>
      <c r="F8" s="384">
        <v>6</v>
      </c>
      <c r="G8" s="385">
        <v>7</v>
      </c>
      <c r="H8" s="384">
        <v>8</v>
      </c>
      <c r="I8" s="381">
        <v>9</v>
      </c>
      <c r="J8" s="382">
        <v>10</v>
      </c>
      <c r="K8" s="386">
        <v>11</v>
      </c>
      <c r="L8" s="387">
        <v>12</v>
      </c>
    </row>
    <row r="9" spans="1:12" ht="69.75" customHeight="1">
      <c r="A9" s="390">
        <v>1</v>
      </c>
      <c r="B9" s="391">
        <v>44097</v>
      </c>
      <c r="C9" s="392" t="s">
        <v>514</v>
      </c>
      <c r="D9" s="423">
        <v>5200</v>
      </c>
      <c r="E9" s="423" t="s">
        <v>618</v>
      </c>
      <c r="F9" s="439" t="s">
        <v>619</v>
      </c>
      <c r="G9" s="439" t="s">
        <v>620</v>
      </c>
      <c r="H9" s="439" t="s">
        <v>515</v>
      </c>
      <c r="I9" s="439"/>
      <c r="J9" s="439"/>
      <c r="K9" s="439"/>
      <c r="L9" s="400"/>
    </row>
    <row r="10" spans="1:12" ht="44.25" customHeight="1">
      <c r="A10" s="390">
        <v>2</v>
      </c>
      <c r="B10" s="391">
        <v>44109</v>
      </c>
      <c r="C10" s="392" t="s">
        <v>514</v>
      </c>
      <c r="D10" s="423">
        <v>40000</v>
      </c>
      <c r="E10" s="423" t="s">
        <v>622</v>
      </c>
      <c r="F10" s="439" t="s">
        <v>621</v>
      </c>
      <c r="G10" s="439" t="s">
        <v>623</v>
      </c>
      <c r="H10" s="439" t="s">
        <v>515</v>
      </c>
      <c r="I10" s="397"/>
      <c r="J10" s="398"/>
      <c r="K10" s="399"/>
      <c r="L10" s="400"/>
    </row>
    <row r="11" spans="1:12">
      <c r="A11" s="427">
        <v>3</v>
      </c>
      <c r="B11" s="391"/>
      <c r="C11" s="395"/>
      <c r="D11" s="428"/>
      <c r="E11" s="429"/>
      <c r="F11" s="439"/>
      <c r="G11" s="430"/>
      <c r="H11" s="431"/>
      <c r="I11" s="432"/>
      <c r="J11" s="433"/>
      <c r="K11" s="434"/>
      <c r="L11" s="435"/>
    </row>
    <row r="12" spans="1:12">
      <c r="A12" s="390">
        <v>4</v>
      </c>
      <c r="B12" s="391"/>
      <c r="C12" s="392"/>
      <c r="D12" s="423"/>
      <c r="E12" s="424"/>
      <c r="F12" s="439"/>
      <c r="G12" s="425"/>
      <c r="H12" s="426"/>
      <c r="I12" s="397"/>
      <c r="J12" s="398"/>
      <c r="K12" s="399"/>
      <c r="L12" s="400"/>
    </row>
    <row r="13" spans="1:12">
      <c r="A13" s="390">
        <v>5</v>
      </c>
      <c r="B13" s="391"/>
      <c r="C13" s="392"/>
      <c r="D13" s="423"/>
      <c r="E13" s="424"/>
      <c r="F13" s="439"/>
      <c r="G13" s="425"/>
      <c r="H13" s="426"/>
      <c r="I13" s="397"/>
      <c r="J13" s="398"/>
      <c r="K13" s="399"/>
      <c r="L13" s="400"/>
    </row>
    <row r="14" spans="1:12">
      <c r="A14" s="427">
        <v>6</v>
      </c>
      <c r="B14" s="391"/>
      <c r="C14" s="392"/>
      <c r="D14" s="423"/>
      <c r="E14" s="424"/>
      <c r="F14" s="439"/>
      <c r="G14" s="425"/>
      <c r="H14" s="426"/>
      <c r="I14" s="397"/>
      <c r="J14" s="398"/>
      <c r="K14" s="399"/>
      <c r="L14" s="400"/>
    </row>
    <row r="15" spans="1:12">
      <c r="A15" s="390">
        <v>7</v>
      </c>
      <c r="B15" s="391"/>
      <c r="C15" s="395"/>
      <c r="D15" s="436"/>
      <c r="E15" s="429"/>
      <c r="F15" s="439"/>
      <c r="G15" s="431"/>
      <c r="H15" s="431"/>
      <c r="I15" s="432"/>
      <c r="J15" s="433"/>
      <c r="K15" s="434"/>
      <c r="L15" s="435"/>
    </row>
    <row r="16" spans="1:12" s="389" customFormat="1">
      <c r="A16" s="390">
        <v>8</v>
      </c>
      <c r="B16" s="391"/>
      <c r="C16" s="395"/>
      <c r="D16" s="428"/>
      <c r="E16" s="429"/>
      <c r="F16" s="439"/>
      <c r="G16" s="431"/>
      <c r="H16" s="426"/>
      <c r="I16" s="432"/>
      <c r="J16" s="433"/>
      <c r="K16" s="434"/>
      <c r="L16" s="435"/>
    </row>
    <row r="17" spans="1:12" s="389" customFormat="1">
      <c r="A17" s="427">
        <v>9</v>
      </c>
      <c r="B17" s="437"/>
      <c r="C17" s="395"/>
      <c r="D17" s="428"/>
      <c r="E17" s="429"/>
      <c r="F17" s="439"/>
      <c r="G17" s="431"/>
      <c r="H17" s="438"/>
      <c r="I17" s="432"/>
      <c r="J17" s="433"/>
      <c r="K17" s="434"/>
      <c r="L17" s="435"/>
    </row>
    <row r="18" spans="1:12">
      <c r="A18" s="390">
        <v>10</v>
      </c>
      <c r="B18" s="391"/>
      <c r="C18" s="392"/>
      <c r="D18" s="428"/>
      <c r="E18" s="429"/>
      <c r="F18" s="439"/>
      <c r="G18" s="431"/>
      <c r="H18" s="438"/>
      <c r="I18" s="397"/>
      <c r="J18" s="398"/>
      <c r="K18" s="399"/>
      <c r="L18" s="400"/>
    </row>
    <row r="19" spans="1:12">
      <c r="A19" s="390">
        <v>11</v>
      </c>
      <c r="B19" s="391"/>
      <c r="C19" s="392"/>
      <c r="D19" s="393"/>
      <c r="E19" s="429"/>
      <c r="F19" s="439"/>
      <c r="G19" s="431"/>
      <c r="H19" s="438"/>
      <c r="I19" s="397"/>
      <c r="J19" s="398"/>
      <c r="K19" s="399"/>
      <c r="L19" s="400"/>
    </row>
    <row r="20" spans="1:12">
      <c r="A20" s="427">
        <v>12</v>
      </c>
      <c r="B20" s="391"/>
      <c r="C20" s="392"/>
      <c r="D20" s="393"/>
      <c r="E20" s="424"/>
      <c r="F20" s="439"/>
      <c r="G20" s="396"/>
      <c r="H20" s="396"/>
      <c r="I20" s="397"/>
      <c r="J20" s="398"/>
      <c r="K20" s="399"/>
      <c r="L20" s="400"/>
    </row>
    <row r="21" spans="1:12">
      <c r="A21" s="390">
        <v>13</v>
      </c>
      <c r="B21" s="391"/>
      <c r="C21" s="392"/>
      <c r="D21" s="393"/>
      <c r="E21" s="394"/>
      <c r="F21" s="439"/>
      <c r="G21" s="396"/>
      <c r="H21" s="396"/>
      <c r="I21" s="397"/>
      <c r="J21" s="398"/>
      <c r="K21" s="399"/>
      <c r="L21" s="400"/>
    </row>
    <row r="22" spans="1:12">
      <c r="A22" s="390">
        <v>14</v>
      </c>
      <c r="B22" s="391"/>
      <c r="C22" s="392"/>
      <c r="D22" s="393"/>
      <c r="E22" s="394"/>
      <c r="F22" s="439"/>
      <c r="G22" s="396"/>
      <c r="H22" s="396"/>
      <c r="I22" s="394"/>
      <c r="J22" s="398"/>
      <c r="K22" s="399"/>
      <c r="L22" s="400"/>
    </row>
    <row r="23" spans="1:12">
      <c r="A23" s="427">
        <v>15</v>
      </c>
      <c r="B23" s="391"/>
      <c r="C23" s="392"/>
      <c r="D23" s="393"/>
      <c r="E23" s="394"/>
      <c r="F23" s="439"/>
      <c r="G23" s="396"/>
      <c r="H23" s="396"/>
      <c r="I23" s="394"/>
      <c r="J23" s="398"/>
      <c r="K23" s="399"/>
      <c r="L23" s="400"/>
    </row>
    <row r="24" spans="1:12">
      <c r="A24" s="390">
        <v>16</v>
      </c>
      <c r="B24" s="391"/>
      <c r="C24" s="392"/>
      <c r="D24" s="401"/>
      <c r="E24" s="394"/>
      <c r="F24" s="439"/>
      <c r="G24" s="396"/>
      <c r="H24" s="396"/>
      <c r="I24" s="394"/>
      <c r="J24" s="398"/>
      <c r="K24" s="399"/>
      <c r="L24" s="400"/>
    </row>
    <row r="25" spans="1:12">
      <c r="A25" s="390">
        <v>17</v>
      </c>
      <c r="B25" s="391"/>
      <c r="C25" s="392"/>
      <c r="D25" s="401"/>
      <c r="E25" s="394"/>
      <c r="F25" s="439"/>
      <c r="G25" s="396"/>
      <c r="H25" s="396"/>
      <c r="I25" s="394"/>
      <c r="J25" s="398"/>
      <c r="K25" s="399"/>
      <c r="L25" s="400"/>
    </row>
    <row r="26" spans="1:12">
      <c r="A26" s="427">
        <v>18</v>
      </c>
      <c r="B26" s="391"/>
      <c r="C26" s="392"/>
      <c r="D26" s="401"/>
      <c r="E26" s="394"/>
      <c r="F26" s="396"/>
      <c r="G26" s="396"/>
      <c r="H26" s="396"/>
      <c r="I26" s="394"/>
      <c r="J26" s="398"/>
      <c r="K26" s="399"/>
      <c r="L26" s="400"/>
    </row>
    <row r="27" spans="1:12" ht="20.25" thickBot="1">
      <c r="A27" s="402" t="s">
        <v>271</v>
      </c>
      <c r="B27" s="403"/>
      <c r="C27" s="404"/>
      <c r="D27" s="405"/>
      <c r="E27" s="406"/>
      <c r="F27" s="407"/>
      <c r="G27" s="407"/>
      <c r="H27" s="407"/>
      <c r="I27" s="406"/>
      <c r="J27" s="404"/>
      <c r="K27" s="408"/>
      <c r="L27" s="409"/>
    </row>
    <row r="28" spans="1:12">
      <c r="A28" s="355"/>
      <c r="B28" s="410"/>
      <c r="C28" s="355"/>
      <c r="D28" s="410"/>
      <c r="E28" s="355"/>
      <c r="F28" s="410"/>
      <c r="G28" s="355"/>
      <c r="H28" s="410"/>
      <c r="I28" s="355"/>
      <c r="J28" s="410"/>
      <c r="K28" s="355"/>
      <c r="L28" s="410"/>
    </row>
    <row r="29" spans="1:12">
      <c r="A29" s="411"/>
      <c r="B29" s="412"/>
      <c r="C29" s="411"/>
      <c r="D29" s="412"/>
      <c r="E29" s="411"/>
      <c r="F29" s="412"/>
      <c r="G29" s="411"/>
      <c r="H29" s="412"/>
      <c r="I29" s="411"/>
      <c r="J29" s="412"/>
      <c r="K29" s="411"/>
      <c r="L29" s="412"/>
    </row>
    <row r="30" spans="1:12">
      <c r="A30" s="455" t="s">
        <v>399</v>
      </c>
      <c r="B30" s="455"/>
      <c r="C30" s="455"/>
      <c r="D30" s="455"/>
      <c r="E30" s="455"/>
      <c r="F30" s="455"/>
      <c r="G30" s="455"/>
      <c r="H30" s="455"/>
      <c r="I30" s="455"/>
      <c r="J30" s="455"/>
      <c r="K30" s="455"/>
      <c r="L30" s="455"/>
    </row>
    <row r="31" spans="1:12" s="413" customFormat="1" ht="18">
      <c r="A31" s="455" t="s">
        <v>432</v>
      </c>
      <c r="B31" s="455"/>
      <c r="C31" s="455"/>
      <c r="D31" s="455"/>
      <c r="E31" s="455"/>
      <c r="F31" s="455"/>
      <c r="G31" s="455"/>
      <c r="H31" s="455"/>
      <c r="I31" s="455"/>
      <c r="J31" s="455"/>
      <c r="K31" s="455"/>
      <c r="L31" s="455"/>
    </row>
    <row r="32" spans="1:12" s="413" customFormat="1" ht="18">
      <c r="A32" s="455"/>
      <c r="B32" s="455"/>
      <c r="C32" s="455"/>
      <c r="D32" s="455"/>
      <c r="E32" s="455"/>
      <c r="F32" s="455"/>
      <c r="G32" s="455"/>
      <c r="H32" s="455"/>
      <c r="I32" s="455"/>
      <c r="J32" s="455"/>
      <c r="K32" s="455"/>
      <c r="L32" s="455"/>
    </row>
    <row r="33" spans="1:12">
      <c r="A33" s="455" t="s">
        <v>431</v>
      </c>
      <c r="B33" s="455"/>
      <c r="C33" s="455"/>
      <c r="D33" s="455"/>
      <c r="E33" s="455"/>
      <c r="F33" s="455"/>
      <c r="G33" s="455"/>
      <c r="H33" s="455"/>
      <c r="I33" s="455"/>
      <c r="J33" s="455"/>
      <c r="K33" s="455"/>
      <c r="L33" s="455"/>
    </row>
    <row r="34" spans="1:12">
      <c r="A34" s="455"/>
      <c r="B34" s="455"/>
      <c r="C34" s="455"/>
      <c r="D34" s="455"/>
      <c r="E34" s="455"/>
      <c r="F34" s="455"/>
      <c r="G34" s="455"/>
      <c r="H34" s="455"/>
      <c r="I34" s="455"/>
      <c r="J34" s="455"/>
      <c r="K34" s="455"/>
      <c r="L34" s="455"/>
    </row>
    <row r="35" spans="1:12">
      <c r="A35" s="455" t="s">
        <v>430</v>
      </c>
      <c r="B35" s="455"/>
      <c r="C35" s="455"/>
      <c r="D35" s="455"/>
      <c r="E35" s="455"/>
      <c r="F35" s="455"/>
      <c r="G35" s="455"/>
      <c r="H35" s="455"/>
      <c r="I35" s="455"/>
      <c r="J35" s="455"/>
      <c r="K35" s="455"/>
      <c r="L35" s="455"/>
    </row>
    <row r="36" spans="1:12">
      <c r="A36" s="414"/>
      <c r="B36" s="415"/>
      <c r="C36" s="414"/>
      <c r="D36" s="415"/>
      <c r="E36" s="414"/>
      <c r="F36" s="415"/>
      <c r="G36" s="414"/>
      <c r="H36" s="415"/>
      <c r="I36" s="414"/>
      <c r="J36" s="415"/>
      <c r="K36" s="414"/>
      <c r="L36" s="415"/>
    </row>
    <row r="37" spans="1:12">
      <c r="A37" s="355"/>
      <c r="B37" s="368"/>
      <c r="C37" s="355"/>
      <c r="D37" s="368"/>
      <c r="E37" s="355"/>
      <c r="F37" s="368"/>
      <c r="G37" s="355"/>
      <c r="H37" s="368"/>
      <c r="I37" s="355"/>
      <c r="J37" s="368"/>
      <c r="K37" s="355"/>
      <c r="L37" s="368"/>
    </row>
    <row r="38" spans="1:12">
      <c r="A38" s="355"/>
      <c r="B38" s="410"/>
      <c r="C38" s="355"/>
      <c r="D38" s="410"/>
      <c r="E38" s="355"/>
      <c r="F38" s="410"/>
      <c r="G38" s="355"/>
      <c r="H38" s="410"/>
      <c r="I38" s="355"/>
      <c r="J38" s="410"/>
      <c r="K38" s="355"/>
      <c r="L38" s="410"/>
    </row>
    <row r="39" spans="1:12">
      <c r="A39" s="355"/>
      <c r="B39" s="368"/>
      <c r="C39" s="355"/>
      <c r="D39" s="368"/>
      <c r="E39" s="355"/>
      <c r="F39" s="368"/>
      <c r="G39" s="355"/>
      <c r="H39" s="368"/>
      <c r="I39" s="355"/>
      <c r="J39" s="368"/>
      <c r="K39" s="355"/>
      <c r="L39" s="368"/>
    </row>
    <row r="40" spans="1:12" s="416" customFormat="1">
      <c r="A40" s="461" t="s">
        <v>107</v>
      </c>
      <c r="B40" s="461"/>
      <c r="C40" s="410"/>
      <c r="D40" s="355"/>
      <c r="E40" s="410"/>
      <c r="F40" s="410"/>
      <c r="G40" s="355"/>
      <c r="H40" s="410"/>
      <c r="I40" s="410"/>
      <c r="J40" s="355"/>
      <c r="K40" s="410"/>
      <c r="L40" s="355"/>
    </row>
    <row r="41" spans="1:12" s="416" customFormat="1">
      <c r="A41" s="410"/>
      <c r="B41" s="355"/>
      <c r="C41" s="417"/>
      <c r="D41" s="418"/>
      <c r="E41" s="417"/>
      <c r="F41" s="410"/>
      <c r="G41" s="355"/>
      <c r="H41" s="419"/>
      <c r="I41" s="410"/>
      <c r="J41" s="355"/>
      <c r="K41" s="410"/>
      <c r="L41" s="355"/>
    </row>
    <row r="42" spans="1:12" s="416" customFormat="1">
      <c r="A42" s="410"/>
      <c r="B42" s="355"/>
      <c r="C42" s="454" t="s">
        <v>263</v>
      </c>
      <c r="D42" s="454"/>
      <c r="E42" s="454"/>
      <c r="F42" s="410"/>
      <c r="G42" s="355"/>
      <c r="H42" s="459" t="s">
        <v>617</v>
      </c>
      <c r="I42" s="420"/>
      <c r="J42" s="355"/>
      <c r="K42" s="410"/>
      <c r="L42" s="355"/>
    </row>
    <row r="43" spans="1:12" s="416" customFormat="1">
      <c r="A43" s="410"/>
      <c r="B43" s="355"/>
      <c r="C43" s="410"/>
      <c r="D43" s="355"/>
      <c r="E43" s="410"/>
      <c r="F43" s="410"/>
      <c r="G43" s="355"/>
      <c r="H43" s="460"/>
      <c r="I43" s="420"/>
      <c r="J43" s="355"/>
      <c r="K43" s="410"/>
      <c r="L43" s="355"/>
    </row>
    <row r="44" spans="1:12" s="421" customFormat="1">
      <c r="A44" s="410"/>
      <c r="B44" s="355"/>
      <c r="C44" s="454" t="s">
        <v>139</v>
      </c>
      <c r="D44" s="454"/>
      <c r="E44" s="454"/>
      <c r="F44" s="410"/>
      <c r="G44" s="355"/>
      <c r="H44" s="410"/>
      <c r="I44" s="410"/>
      <c r="J44" s="355"/>
      <c r="K44" s="410"/>
      <c r="L44" s="355"/>
    </row>
    <row r="45" spans="1:12" s="421" customFormat="1">
      <c r="E45" s="359"/>
    </row>
    <row r="46" spans="1:12" s="421" customFormat="1">
      <c r="E46" s="359"/>
    </row>
    <row r="47" spans="1:12" s="421" customFormat="1">
      <c r="E47" s="359"/>
    </row>
    <row r="48" spans="1:12" s="421" customFormat="1">
      <c r="E48" s="359"/>
    </row>
    <row r="49" s="421" customFormat="1"/>
  </sheetData>
  <mergeCells count="13">
    <mergeCell ref="K2:L2"/>
    <mergeCell ref="F3:H3"/>
    <mergeCell ref="B4:D4"/>
    <mergeCell ref="A5:F5"/>
    <mergeCell ref="C44:E44"/>
    <mergeCell ref="A31:L32"/>
    <mergeCell ref="A33:L34"/>
    <mergeCell ref="A35:L35"/>
    <mergeCell ref="I6:K6"/>
    <mergeCell ref="H42:H43"/>
    <mergeCell ref="A40:B40"/>
    <mergeCell ref="A30:L30"/>
    <mergeCell ref="C42:E42"/>
  </mergeCells>
  <dataValidations xWindow="129" yWindow="558" count="3"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20:F27 F11:F16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7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7"/>
  </dataValidations>
  <printOptions gridLines="1"/>
  <pageMargins left="0.11810804899387577" right="0.11810804899387577" top="0.354329615048119" bottom="0.354329615048119" header="0.31496062992125984" footer="0.31496062992125984"/>
  <pageSetup scale="3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zoomScale="80" zoomScaleSheetLayoutView="80" workbookViewId="0">
      <selection activeCell="D37" sqref="D37"/>
    </sheetView>
  </sheetViews>
  <sheetFormatPr defaultRowHeight="15"/>
  <cols>
    <col min="1" max="1" width="15.7109375" style="21" customWidth="1"/>
    <col min="2" max="2" width="54.7109375" style="21" customWidth="1"/>
    <col min="3" max="3" width="37.7109375" style="21" customWidth="1"/>
    <col min="4" max="4" width="31.28515625" style="21" customWidth="1"/>
    <col min="5" max="5" width="14.42578125" style="21" customWidth="1"/>
    <col min="6" max="16384" width="9.140625" style="21"/>
  </cols>
  <sheetData>
    <row r="1" spans="1:12">
      <c r="A1" s="72" t="s">
        <v>297</v>
      </c>
      <c r="B1" s="111"/>
      <c r="C1" s="464" t="s">
        <v>109</v>
      </c>
      <c r="D1" s="464"/>
      <c r="E1" s="145"/>
    </row>
    <row r="2" spans="1:12">
      <c r="A2" s="74" t="s">
        <v>140</v>
      </c>
      <c r="B2" s="111"/>
      <c r="C2" s="462" t="s">
        <v>533</v>
      </c>
      <c r="D2" s="463"/>
      <c r="E2" s="145"/>
    </row>
    <row r="3" spans="1:12">
      <c r="A3" s="74"/>
      <c r="B3" s="111"/>
      <c r="C3" s="246"/>
      <c r="D3" s="246"/>
      <c r="E3" s="145"/>
    </row>
    <row r="4" spans="1:12" s="2" customFormat="1">
      <c r="A4" s="75" t="s">
        <v>269</v>
      </c>
      <c r="B4" s="75"/>
      <c r="C4" s="465" t="s">
        <v>512</v>
      </c>
      <c r="D4" s="465"/>
      <c r="E4" s="305"/>
      <c r="F4" s="305"/>
      <c r="L4" s="21"/>
    </row>
    <row r="5" spans="1:12" s="2" customFormat="1">
      <c r="A5" s="116">
        <f>'ფორმა N1'!A5</f>
        <v>0</v>
      </c>
      <c r="B5" s="108"/>
      <c r="C5" s="58"/>
      <c r="D5" s="58"/>
      <c r="E5" s="105"/>
    </row>
    <row r="6" spans="1:12" s="2" customFormat="1">
      <c r="A6" s="75"/>
      <c r="B6" s="75"/>
      <c r="C6" s="74"/>
      <c r="D6" s="74"/>
      <c r="E6" s="105"/>
    </row>
    <row r="7" spans="1:12" s="6" customFormat="1">
      <c r="A7" s="245"/>
      <c r="B7" s="245"/>
      <c r="C7" s="76"/>
      <c r="D7" s="76"/>
      <c r="E7" s="146"/>
    </row>
    <row r="8" spans="1:12" s="6" customFormat="1">
      <c r="A8" s="103" t="s">
        <v>64</v>
      </c>
      <c r="B8" s="77" t="s">
        <v>11</v>
      </c>
      <c r="C8" s="77" t="s">
        <v>10</v>
      </c>
      <c r="D8" s="77" t="s">
        <v>9</v>
      </c>
      <c r="E8" s="146"/>
    </row>
    <row r="9" spans="1:12" s="9" customFormat="1" ht="18">
      <c r="A9" s="13">
        <v>1</v>
      </c>
      <c r="B9" s="13" t="s">
        <v>57</v>
      </c>
      <c r="C9" s="80">
        <f>SUM(C10,C14,C54,C57,C58,C59,C76)</f>
        <v>31171</v>
      </c>
      <c r="D9" s="80">
        <f>SUM(D10,D14,D54,D57,D58,D59,D65,D72,D73)</f>
        <v>46400</v>
      </c>
      <c r="E9" s="147"/>
    </row>
    <row r="10" spans="1:12" s="9" customFormat="1" ht="18">
      <c r="A10" s="14">
        <v>1.1000000000000001</v>
      </c>
      <c r="B10" s="14" t="s">
        <v>58</v>
      </c>
      <c r="C10" s="82">
        <f>SUM(C11:C13)</f>
        <v>2538</v>
      </c>
      <c r="D10" s="82">
        <f>SUM(D11:D13)</f>
        <v>0</v>
      </c>
      <c r="E10" s="147"/>
    </row>
    <row r="11" spans="1:12" s="9" customFormat="1" ht="16.5" customHeight="1">
      <c r="A11" s="16" t="s">
        <v>30</v>
      </c>
      <c r="B11" s="16" t="s">
        <v>59</v>
      </c>
      <c r="C11" s="33">
        <v>2538</v>
      </c>
      <c r="D11" s="34">
        <v>0</v>
      </c>
      <c r="E11" s="147"/>
    </row>
    <row r="12" spans="1:12" ht="16.5" customHeight="1">
      <c r="A12" s="16" t="s">
        <v>31</v>
      </c>
      <c r="B12" s="16" t="s">
        <v>0</v>
      </c>
      <c r="C12" s="33"/>
      <c r="D12" s="34"/>
      <c r="E12" s="145"/>
    </row>
    <row r="13" spans="1:12" ht="16.5" customHeight="1">
      <c r="A13" s="272" t="s">
        <v>481</v>
      </c>
      <c r="B13" s="273" t="s">
        <v>483</v>
      </c>
      <c r="C13" s="273"/>
      <c r="D13" s="273"/>
      <c r="E13" s="145"/>
    </row>
    <row r="14" spans="1:12">
      <c r="A14" s="14">
        <v>1.2</v>
      </c>
      <c r="B14" s="14" t="s">
        <v>60</v>
      </c>
      <c r="C14" s="82">
        <f>SUM(C15,C18,C30:C33,C36,C37,C44,C45,C46,C47,C48,C52,C53)</f>
        <v>28595</v>
      </c>
      <c r="D14" s="82">
        <f>SUM(D15,D18,D30:D33,D36,D37,D44,D45,D46,D47,D48,D52,D53)</f>
        <v>46400</v>
      </c>
      <c r="E14" s="145"/>
    </row>
    <row r="15" spans="1:12">
      <c r="A15" s="16" t="s">
        <v>32</v>
      </c>
      <c r="B15" s="16" t="s">
        <v>1</v>
      </c>
      <c r="C15" s="81">
        <f>SUM(C16:C17)</f>
        <v>0</v>
      </c>
      <c r="D15" s="81">
        <f>SUM(D16:D17)</f>
        <v>0</v>
      </c>
      <c r="E15" s="145"/>
    </row>
    <row r="16" spans="1:12" ht="17.25" customHeight="1">
      <c r="A16" s="17" t="s">
        <v>98</v>
      </c>
      <c r="B16" s="17" t="s">
        <v>61</v>
      </c>
      <c r="C16" s="35"/>
      <c r="D16" s="36"/>
      <c r="E16" s="145"/>
    </row>
    <row r="17" spans="1:5" ht="17.25" customHeight="1">
      <c r="A17" s="17" t="s">
        <v>99</v>
      </c>
      <c r="B17" s="17" t="s">
        <v>62</v>
      </c>
      <c r="C17" s="35"/>
      <c r="D17" s="36"/>
      <c r="E17" s="145"/>
    </row>
    <row r="18" spans="1:5">
      <c r="A18" s="16" t="s">
        <v>33</v>
      </c>
      <c r="B18" s="16" t="s">
        <v>2</v>
      </c>
      <c r="C18" s="81">
        <f>SUM(C19:C24,C29)</f>
        <v>13</v>
      </c>
      <c r="D18" s="81">
        <v>0</v>
      </c>
      <c r="E18" s="145"/>
    </row>
    <row r="19" spans="1:5" ht="45">
      <c r="A19" s="17" t="s">
        <v>12</v>
      </c>
      <c r="B19" s="17" t="s">
        <v>245</v>
      </c>
      <c r="C19" s="37"/>
      <c r="D19" s="37">
        <v>0</v>
      </c>
      <c r="E19" s="145"/>
    </row>
    <row r="20" spans="1:5">
      <c r="A20" s="17" t="s">
        <v>13</v>
      </c>
      <c r="B20" s="17" t="s">
        <v>14</v>
      </c>
      <c r="C20" s="37"/>
      <c r="D20" s="38"/>
      <c r="E20" s="145"/>
    </row>
    <row r="21" spans="1:5" ht="30">
      <c r="A21" s="17" t="s">
        <v>276</v>
      </c>
      <c r="B21" s="17" t="s">
        <v>22</v>
      </c>
      <c r="C21" s="37"/>
      <c r="D21" s="39"/>
      <c r="E21" s="145"/>
    </row>
    <row r="22" spans="1:5">
      <c r="A22" s="17" t="s">
        <v>277</v>
      </c>
      <c r="B22" s="17" t="s">
        <v>15</v>
      </c>
      <c r="C22" s="37">
        <v>13</v>
      </c>
      <c r="D22" s="39">
        <v>0</v>
      </c>
      <c r="E22" s="145"/>
    </row>
    <row r="23" spans="1:5">
      <c r="A23" s="17" t="s">
        <v>278</v>
      </c>
      <c r="B23" s="17" t="s">
        <v>16</v>
      </c>
      <c r="C23" s="37"/>
      <c r="D23" s="39"/>
      <c r="E23" s="145"/>
    </row>
    <row r="24" spans="1:5">
      <c r="A24" s="17" t="s">
        <v>279</v>
      </c>
      <c r="B24" s="17" t="s">
        <v>17</v>
      </c>
      <c r="C24" s="114">
        <f>SUM(C25:C28)</f>
        <v>0</v>
      </c>
      <c r="D24" s="114">
        <f>SUM(D25:D28)</f>
        <v>0</v>
      </c>
      <c r="E24" s="145"/>
    </row>
    <row r="25" spans="1:5" ht="16.5" customHeight="1">
      <c r="A25" s="18" t="s">
        <v>280</v>
      </c>
      <c r="B25" s="18" t="s">
        <v>18</v>
      </c>
      <c r="C25" s="37"/>
      <c r="D25" s="39"/>
      <c r="E25" s="145"/>
    </row>
    <row r="26" spans="1:5" ht="16.5" customHeight="1">
      <c r="A26" s="18" t="s">
        <v>281</v>
      </c>
      <c r="B26" s="18" t="s">
        <v>19</v>
      </c>
      <c r="C26" s="37"/>
      <c r="D26" s="39"/>
      <c r="E26" s="145"/>
    </row>
    <row r="27" spans="1:5" ht="16.5" customHeight="1">
      <c r="A27" s="18" t="s">
        <v>282</v>
      </c>
      <c r="B27" s="18" t="s">
        <v>20</v>
      </c>
      <c r="C27" s="37"/>
      <c r="D27" s="39"/>
      <c r="E27" s="145"/>
    </row>
    <row r="28" spans="1:5" ht="16.5" customHeight="1">
      <c r="A28" s="18" t="s">
        <v>283</v>
      </c>
      <c r="B28" s="18" t="s">
        <v>23</v>
      </c>
      <c r="C28" s="37"/>
      <c r="D28" s="40"/>
      <c r="E28" s="145"/>
    </row>
    <row r="29" spans="1:5" ht="36.75" customHeight="1">
      <c r="A29" s="17" t="s">
        <v>284</v>
      </c>
      <c r="B29" s="17" t="s">
        <v>21</v>
      </c>
      <c r="C29" s="37"/>
      <c r="D29" s="40"/>
      <c r="E29" s="145"/>
    </row>
    <row r="30" spans="1:5">
      <c r="A30" s="16" t="s">
        <v>34</v>
      </c>
      <c r="B30" s="16" t="s">
        <v>3</v>
      </c>
      <c r="C30" s="33"/>
      <c r="D30" s="34"/>
      <c r="E30" s="145"/>
    </row>
    <row r="31" spans="1:5">
      <c r="A31" s="16" t="s">
        <v>35</v>
      </c>
      <c r="B31" s="16" t="s">
        <v>4</v>
      </c>
      <c r="C31" s="33"/>
      <c r="D31" s="34"/>
      <c r="E31" s="145"/>
    </row>
    <row r="32" spans="1:5">
      <c r="A32" s="16" t="s">
        <v>36</v>
      </c>
      <c r="B32" s="16" t="s">
        <v>5</v>
      </c>
      <c r="C32" s="33"/>
      <c r="D32" s="34"/>
      <c r="E32" s="145"/>
    </row>
    <row r="33" spans="1:5" ht="30">
      <c r="A33" s="16" t="s">
        <v>37</v>
      </c>
      <c r="B33" s="16" t="s">
        <v>63</v>
      </c>
      <c r="C33" s="81">
        <f>SUM(C34:C35)</f>
        <v>0</v>
      </c>
      <c r="D33" s="81">
        <f>SUM(D34:D35)</f>
        <v>0</v>
      </c>
      <c r="E33" s="145"/>
    </row>
    <row r="34" spans="1:5">
      <c r="A34" s="17" t="s">
        <v>285</v>
      </c>
      <c r="B34" s="17" t="s">
        <v>56</v>
      </c>
      <c r="C34" s="33"/>
      <c r="D34" s="34"/>
      <c r="E34" s="145"/>
    </row>
    <row r="35" spans="1:5">
      <c r="A35" s="17" t="s">
        <v>286</v>
      </c>
      <c r="B35" s="17" t="s">
        <v>55</v>
      </c>
      <c r="C35" s="33"/>
      <c r="D35" s="34"/>
      <c r="E35" s="145"/>
    </row>
    <row r="36" spans="1:5">
      <c r="A36" s="16" t="s">
        <v>38</v>
      </c>
      <c r="B36" s="16" t="s">
        <v>49</v>
      </c>
      <c r="C36" s="33">
        <v>23</v>
      </c>
      <c r="D36" s="34">
        <v>23</v>
      </c>
      <c r="E36" s="145"/>
    </row>
    <row r="37" spans="1:5">
      <c r="A37" s="16" t="s">
        <v>39</v>
      </c>
      <c r="B37" s="16" t="s">
        <v>344</v>
      </c>
      <c r="C37" s="81">
        <f>SUM(C38:C43)</f>
        <v>24374</v>
      </c>
      <c r="D37" s="81">
        <f>SUM(D38:D43)</f>
        <v>46377</v>
      </c>
      <c r="E37" s="145"/>
    </row>
    <row r="38" spans="1:5">
      <c r="A38" s="17" t="s">
        <v>341</v>
      </c>
      <c r="B38" s="17" t="s">
        <v>345</v>
      </c>
      <c r="C38" s="33"/>
      <c r="D38" s="33"/>
      <c r="E38" s="145"/>
    </row>
    <row r="39" spans="1:5">
      <c r="A39" s="17" t="s">
        <v>342</v>
      </c>
      <c r="B39" s="17" t="s">
        <v>346</v>
      </c>
      <c r="C39" s="33">
        <v>20702</v>
      </c>
      <c r="D39" s="33">
        <v>21053</v>
      </c>
      <c r="E39" s="145"/>
    </row>
    <row r="40" spans="1:5">
      <c r="A40" s="17" t="s">
        <v>343</v>
      </c>
      <c r="B40" s="17" t="s">
        <v>349</v>
      </c>
      <c r="C40" s="33"/>
      <c r="D40" s="34"/>
      <c r="E40" s="145"/>
    </row>
    <row r="41" spans="1:5">
      <c r="A41" s="17" t="s">
        <v>348</v>
      </c>
      <c r="B41" s="17" t="s">
        <v>350</v>
      </c>
      <c r="C41" s="33">
        <v>1206</v>
      </c>
      <c r="D41" s="34">
        <v>1206</v>
      </c>
      <c r="E41" s="145"/>
    </row>
    <row r="42" spans="1:5">
      <c r="A42" s="17" t="s">
        <v>351</v>
      </c>
      <c r="B42" s="17" t="s">
        <v>461</v>
      </c>
      <c r="C42" s="33">
        <v>2466</v>
      </c>
      <c r="D42" s="34">
        <v>24118</v>
      </c>
      <c r="E42" s="145"/>
    </row>
    <row r="43" spans="1:5">
      <c r="A43" s="17" t="s">
        <v>462</v>
      </c>
      <c r="B43" s="17" t="s">
        <v>347</v>
      </c>
      <c r="C43" s="33"/>
      <c r="D43" s="34"/>
      <c r="E43" s="145"/>
    </row>
    <row r="44" spans="1:5" ht="30">
      <c r="A44" s="16" t="s">
        <v>40</v>
      </c>
      <c r="B44" s="16" t="s">
        <v>28</v>
      </c>
      <c r="C44" s="33"/>
      <c r="D44" s="34"/>
      <c r="E44" s="145"/>
    </row>
    <row r="45" spans="1:5" ht="30">
      <c r="A45" s="16" t="s">
        <v>41</v>
      </c>
      <c r="B45" s="16" t="s">
        <v>24</v>
      </c>
      <c r="C45" s="33"/>
      <c r="D45" s="34"/>
      <c r="E45" s="145"/>
    </row>
    <row r="46" spans="1:5">
      <c r="A46" s="16" t="s">
        <v>42</v>
      </c>
      <c r="B46" s="16" t="s">
        <v>25</v>
      </c>
      <c r="C46" s="33"/>
      <c r="D46" s="34"/>
      <c r="E46" s="145"/>
    </row>
    <row r="47" spans="1:5">
      <c r="A47" s="16" t="s">
        <v>43</v>
      </c>
      <c r="B47" s="16" t="s">
        <v>26</v>
      </c>
      <c r="C47" s="33"/>
      <c r="D47" s="34"/>
      <c r="E47" s="145"/>
    </row>
    <row r="48" spans="1:5">
      <c r="A48" s="16" t="s">
        <v>44</v>
      </c>
      <c r="B48" s="16" t="s">
        <v>291</v>
      </c>
      <c r="C48" s="81">
        <v>4185</v>
      </c>
      <c r="D48" s="81">
        <f>SUM(D49:D51)</f>
        <v>0</v>
      </c>
      <c r="E48" s="145"/>
    </row>
    <row r="49" spans="1:5">
      <c r="A49" s="95" t="s">
        <v>357</v>
      </c>
      <c r="B49" s="95" t="s">
        <v>360</v>
      </c>
      <c r="C49" s="33"/>
      <c r="D49" s="34"/>
      <c r="E49" s="145"/>
    </row>
    <row r="50" spans="1:5">
      <c r="A50" s="95" t="s">
        <v>358</v>
      </c>
      <c r="B50" s="95" t="s">
        <v>359</v>
      </c>
      <c r="C50" s="33"/>
      <c r="D50" s="34"/>
      <c r="E50" s="145"/>
    </row>
    <row r="51" spans="1:5">
      <c r="A51" s="95" t="s">
        <v>361</v>
      </c>
      <c r="B51" s="95" t="s">
        <v>362</v>
      </c>
      <c r="C51" s="33"/>
      <c r="D51" s="34"/>
      <c r="E51" s="145"/>
    </row>
    <row r="52" spans="1:5" ht="34.5" customHeight="1">
      <c r="A52" s="16" t="s">
        <v>45</v>
      </c>
      <c r="B52" s="16" t="s">
        <v>29</v>
      </c>
      <c r="C52" s="33"/>
      <c r="D52" s="34"/>
      <c r="E52" s="145"/>
    </row>
    <row r="53" spans="1:5" ht="34.5" customHeight="1">
      <c r="A53" s="16" t="s">
        <v>46</v>
      </c>
      <c r="B53" s="16" t="s">
        <v>6</v>
      </c>
      <c r="C53" s="33"/>
      <c r="D53" s="34"/>
      <c r="E53" s="145"/>
    </row>
    <row r="54" spans="1:5" ht="30">
      <c r="A54" s="14">
        <v>1.3</v>
      </c>
      <c r="B54" s="85" t="s">
        <v>392</v>
      </c>
      <c r="C54" s="82">
        <f>SUM(C55:C56)</f>
        <v>0</v>
      </c>
      <c r="D54" s="82">
        <f>SUM(D55:D56)</f>
        <v>0</v>
      </c>
      <c r="E54" s="145"/>
    </row>
    <row r="55" spans="1:5" ht="30">
      <c r="A55" s="16" t="s">
        <v>50</v>
      </c>
      <c r="B55" s="16" t="s">
        <v>48</v>
      </c>
      <c r="C55" s="33"/>
      <c r="D55" s="34"/>
      <c r="E55" s="145"/>
    </row>
    <row r="56" spans="1:5">
      <c r="A56" s="16" t="s">
        <v>51</v>
      </c>
      <c r="B56" s="16" t="s">
        <v>47</v>
      </c>
      <c r="C56" s="33"/>
      <c r="D56" s="34"/>
      <c r="E56" s="145"/>
    </row>
    <row r="57" spans="1:5" ht="30">
      <c r="A57" s="14">
        <v>1.4</v>
      </c>
      <c r="B57" s="14" t="s">
        <v>394</v>
      </c>
      <c r="C57" s="33"/>
      <c r="D57" s="34"/>
      <c r="E57" s="145"/>
    </row>
    <row r="58" spans="1:5">
      <c r="A58" s="14">
        <v>1.5</v>
      </c>
      <c r="B58" s="14" t="s">
        <v>7</v>
      </c>
      <c r="C58" s="37"/>
      <c r="D58" s="39"/>
      <c r="E58" s="145"/>
    </row>
    <row r="59" spans="1:5" ht="22.5" customHeight="1">
      <c r="A59" s="14">
        <v>1.6</v>
      </c>
      <c r="B59" s="44" t="s">
        <v>8</v>
      </c>
      <c r="C59" s="82">
        <f>SUM(C60:C64)</f>
        <v>38</v>
      </c>
      <c r="D59" s="82">
        <f>SUM(D60:D64)</f>
        <v>0</v>
      </c>
      <c r="E59" s="145"/>
    </row>
    <row r="60" spans="1:5">
      <c r="A60" s="16" t="s">
        <v>292</v>
      </c>
      <c r="B60" s="45" t="s">
        <v>52</v>
      </c>
      <c r="C60" s="37"/>
      <c r="D60" s="39"/>
      <c r="E60" s="145"/>
    </row>
    <row r="61" spans="1:5" ht="30">
      <c r="A61" s="16" t="s">
        <v>293</v>
      </c>
      <c r="B61" s="45" t="s">
        <v>54</v>
      </c>
      <c r="C61" s="37"/>
      <c r="D61" s="39"/>
      <c r="E61" s="145"/>
    </row>
    <row r="62" spans="1:5">
      <c r="A62" s="16" t="s">
        <v>294</v>
      </c>
      <c r="B62" s="45" t="s">
        <v>53</v>
      </c>
      <c r="C62" s="39"/>
      <c r="D62" s="39"/>
      <c r="E62" s="145"/>
    </row>
    <row r="63" spans="1:5">
      <c r="A63" s="16" t="s">
        <v>295</v>
      </c>
      <c r="B63" s="45" t="s">
        <v>27</v>
      </c>
      <c r="C63" s="37">
        <v>38</v>
      </c>
      <c r="D63" s="39">
        <v>0</v>
      </c>
      <c r="E63" s="145"/>
    </row>
    <row r="64" spans="1:5">
      <c r="A64" s="16" t="s">
        <v>323</v>
      </c>
      <c r="B64" s="193" t="s">
        <v>324</v>
      </c>
      <c r="C64" s="37"/>
      <c r="D64" s="194"/>
      <c r="E64" s="145"/>
    </row>
    <row r="65" spans="1:5" ht="30">
      <c r="A65" s="13">
        <v>2</v>
      </c>
      <c r="B65" s="46" t="s">
        <v>106</v>
      </c>
      <c r="C65" s="238"/>
      <c r="D65" s="115">
        <f>SUM(D66:D71)</f>
        <v>0</v>
      </c>
      <c r="E65" s="145"/>
    </row>
    <row r="66" spans="1:5">
      <c r="A66" s="15">
        <v>2.1</v>
      </c>
      <c r="B66" s="47" t="s">
        <v>100</v>
      </c>
      <c r="C66" s="238"/>
      <c r="D66" s="41"/>
      <c r="E66" s="145"/>
    </row>
    <row r="67" spans="1:5">
      <c r="A67" s="15">
        <v>2.2000000000000002</v>
      </c>
      <c r="B67" s="47" t="s">
        <v>104</v>
      </c>
      <c r="C67" s="240"/>
      <c r="D67" s="42"/>
      <c r="E67" s="145"/>
    </row>
    <row r="68" spans="1:5">
      <c r="A68" s="15">
        <v>2.2999999999999998</v>
      </c>
      <c r="B68" s="47" t="s">
        <v>103</v>
      </c>
      <c r="C68" s="240"/>
      <c r="D68" s="42"/>
      <c r="E68" s="145"/>
    </row>
    <row r="69" spans="1:5">
      <c r="A69" s="15">
        <v>2.4</v>
      </c>
      <c r="B69" s="47" t="s">
        <v>105</v>
      </c>
      <c r="C69" s="240"/>
      <c r="D69" s="42"/>
      <c r="E69" s="145"/>
    </row>
    <row r="70" spans="1:5">
      <c r="A70" s="15">
        <v>2.5</v>
      </c>
      <c r="B70" s="47" t="s">
        <v>101</v>
      </c>
      <c r="C70" s="240"/>
      <c r="D70" s="42"/>
      <c r="E70" s="145"/>
    </row>
    <row r="71" spans="1:5">
      <c r="A71" s="15">
        <v>2.6</v>
      </c>
      <c r="B71" s="47" t="s">
        <v>102</v>
      </c>
      <c r="C71" s="240"/>
      <c r="D71" s="42"/>
      <c r="E71" s="145"/>
    </row>
    <row r="72" spans="1:5" s="2" customFormat="1">
      <c r="A72" s="13">
        <v>3</v>
      </c>
      <c r="B72" s="236" t="s">
        <v>417</v>
      </c>
      <c r="C72" s="239"/>
      <c r="D72" s="237"/>
      <c r="E72" s="102"/>
    </row>
    <row r="73" spans="1:5" s="2" customFormat="1">
      <c r="A73" s="13">
        <v>4</v>
      </c>
      <c r="B73" s="13" t="s">
        <v>247</v>
      </c>
      <c r="C73" s="239">
        <f>SUM(C74:C75)</f>
        <v>0</v>
      </c>
      <c r="D73" s="83">
        <f>SUM(D74:D75)</f>
        <v>0</v>
      </c>
      <c r="E73" s="102"/>
    </row>
    <row r="74" spans="1:5" s="2" customFormat="1">
      <c r="A74" s="15">
        <v>4.0999999999999996</v>
      </c>
      <c r="B74" s="15" t="s">
        <v>248</v>
      </c>
      <c r="C74" s="8"/>
      <c r="D74" s="8"/>
      <c r="E74" s="102"/>
    </row>
    <row r="75" spans="1:5" s="2" customFormat="1">
      <c r="A75" s="15">
        <v>4.2</v>
      </c>
      <c r="B75" s="15" t="s">
        <v>249</v>
      </c>
      <c r="C75" s="8"/>
      <c r="D75" s="8"/>
      <c r="E75" s="102"/>
    </row>
    <row r="76" spans="1:5" s="2" customFormat="1">
      <c r="A76" s="13">
        <v>5</v>
      </c>
      <c r="B76" s="235" t="s">
        <v>274</v>
      </c>
      <c r="C76" s="8"/>
      <c r="D76" s="83"/>
      <c r="E76" s="102"/>
    </row>
    <row r="77" spans="1:5" s="2" customFormat="1">
      <c r="A77" s="253"/>
      <c r="B77" s="253"/>
      <c r="C77" s="12"/>
      <c r="D77" s="12"/>
      <c r="E77" s="102"/>
    </row>
    <row r="78" spans="1:5" s="2" customFormat="1">
      <c r="A78" s="467" t="s">
        <v>463</v>
      </c>
      <c r="B78" s="467"/>
      <c r="C78" s="467"/>
      <c r="D78" s="467"/>
      <c r="E78" s="102"/>
    </row>
    <row r="79" spans="1:5" s="2" customFormat="1">
      <c r="A79" s="253"/>
      <c r="B79" s="253"/>
      <c r="C79" s="12"/>
      <c r="D79" s="12"/>
      <c r="E79" s="102"/>
    </row>
    <row r="80" spans="1:5" s="22" customFormat="1" ht="12.75"/>
    <row r="81" spans="1:9" s="2" customFormat="1">
      <c r="A81" s="67" t="s">
        <v>107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3" t="s">
        <v>464</v>
      </c>
      <c r="D84" s="12"/>
      <c r="E84"/>
      <c r="F84"/>
      <c r="G84"/>
      <c r="H84"/>
      <c r="I84"/>
    </row>
    <row r="85" spans="1:9" s="2" customFormat="1">
      <c r="A85"/>
      <c r="B85" s="475" t="s">
        <v>465</v>
      </c>
      <c r="C85" s="475"/>
      <c r="D85" s="475"/>
      <c r="E85"/>
      <c r="F85"/>
      <c r="G85"/>
      <c r="H85"/>
      <c r="I85"/>
    </row>
    <row r="86" spans="1:9" customFormat="1" ht="12.75">
      <c r="B86" s="64" t="s">
        <v>466</v>
      </c>
    </row>
    <row r="87" spans="1:9" s="2" customFormat="1">
      <c r="A87" s="11"/>
      <c r="B87" s="475" t="s">
        <v>467</v>
      </c>
      <c r="C87" s="475"/>
      <c r="D87" s="475"/>
    </row>
    <row r="88" spans="1:9" s="22" customFormat="1" ht="12.75"/>
    <row r="89" spans="1:9" s="22" customFormat="1" ht="12.75"/>
  </sheetData>
  <mergeCells count="6">
    <mergeCell ref="C1:D1"/>
    <mergeCell ref="C2:D2"/>
    <mergeCell ref="A78:D78"/>
    <mergeCell ref="B85:D85"/>
    <mergeCell ref="B87:D87"/>
    <mergeCell ref="C4:D4"/>
  </mergeCells>
  <printOptions gridLines="1"/>
  <pageMargins left="0.16" right="0.22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Normal="100" zoomScaleSheetLayoutView="80" workbookViewId="0">
      <selection activeCell="B10" sqref="B10"/>
    </sheetView>
  </sheetViews>
  <sheetFormatPr defaultRowHeight="15"/>
  <cols>
    <col min="1" max="1" width="8.85546875" style="2" customWidth="1"/>
    <col min="2" max="2" width="84.85546875" style="2" customWidth="1"/>
    <col min="3" max="3" width="15.28515625" style="2" bestFit="1" customWidth="1"/>
    <col min="4" max="4" width="44.42578125" style="2" customWidth="1"/>
    <col min="5" max="5" width="18.28515625" style="2" customWidth="1"/>
    <col min="6" max="16384" width="9.140625" style="2"/>
  </cols>
  <sheetData>
    <row r="1" spans="1:5" s="6" customFormat="1">
      <c r="A1" s="72" t="s">
        <v>320</v>
      </c>
      <c r="B1" s="75"/>
      <c r="C1" s="464" t="s">
        <v>109</v>
      </c>
      <c r="D1" s="464"/>
      <c r="E1" s="89"/>
    </row>
    <row r="2" spans="1:5" s="6" customFormat="1">
      <c r="A2" s="72" t="s">
        <v>314</v>
      </c>
      <c r="B2" s="75"/>
      <c r="C2" s="462" t="s">
        <v>533</v>
      </c>
      <c r="D2" s="463"/>
      <c r="E2" s="89"/>
    </row>
    <row r="3" spans="1:5" s="6" customFormat="1">
      <c r="A3" s="74" t="s">
        <v>140</v>
      </c>
      <c r="B3" s="72"/>
      <c r="C3" s="156"/>
      <c r="D3" s="156"/>
      <c r="E3" s="89"/>
    </row>
    <row r="4" spans="1:5" s="6" customFormat="1">
      <c r="A4" s="74"/>
      <c r="B4" s="74"/>
      <c r="C4" s="156"/>
      <c r="D4" s="156"/>
      <c r="E4" s="89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465" t="s">
        <v>512</v>
      </c>
      <c r="D5" s="465"/>
      <c r="E5" s="90"/>
    </row>
    <row r="6" spans="1:5">
      <c r="A6" s="304">
        <f>'ფორმა N1'!A5</f>
        <v>0</v>
      </c>
      <c r="B6" s="78"/>
      <c r="C6" s="79"/>
      <c r="D6" s="79"/>
      <c r="E6" s="90"/>
    </row>
    <row r="7" spans="1:5">
      <c r="A7" s="75"/>
      <c r="B7" s="75"/>
      <c r="C7" s="74"/>
      <c r="D7" s="74"/>
      <c r="E7" s="90"/>
    </row>
    <row r="8" spans="1:5" s="6" customFormat="1">
      <c r="A8" s="155"/>
      <c r="B8" s="155"/>
      <c r="C8" s="76"/>
      <c r="D8" s="76"/>
      <c r="E8" s="89"/>
    </row>
    <row r="9" spans="1:5" s="6" customFormat="1" ht="30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>
      <c r="A10" s="96" t="s">
        <v>315</v>
      </c>
      <c r="B10" s="96" t="s">
        <v>694</v>
      </c>
      <c r="C10" s="4">
        <v>38</v>
      </c>
      <c r="D10" s="4">
        <v>0</v>
      </c>
      <c r="E10" s="91"/>
    </row>
    <row r="11" spans="1:5" s="10" customFormat="1">
      <c r="A11" s="96" t="s">
        <v>316</v>
      </c>
      <c r="B11" s="96"/>
      <c r="C11" s="4"/>
      <c r="D11" s="4"/>
      <c r="E11" s="92"/>
    </row>
    <row r="12" spans="1:5" s="10" customFormat="1">
      <c r="A12" s="85" t="s">
        <v>273</v>
      </c>
      <c r="B12" s="85"/>
      <c r="C12" s="4"/>
      <c r="D12" s="4"/>
      <c r="E12" s="92"/>
    </row>
    <row r="13" spans="1:5" s="10" customFormat="1">
      <c r="A13" s="85" t="s">
        <v>273</v>
      </c>
      <c r="B13" s="85"/>
      <c r="C13" s="4"/>
      <c r="D13" s="4"/>
      <c r="E13" s="92"/>
    </row>
    <row r="14" spans="1:5" s="10" customFormat="1">
      <c r="A14" s="85" t="s">
        <v>273</v>
      </c>
      <c r="B14" s="85"/>
      <c r="C14" s="4"/>
      <c r="D14" s="4"/>
      <c r="E14" s="92"/>
    </row>
    <row r="15" spans="1:5" s="10" customFormat="1">
      <c r="A15" s="85" t="s">
        <v>273</v>
      </c>
      <c r="B15" s="85"/>
      <c r="C15" s="4"/>
      <c r="D15" s="4"/>
      <c r="E15" s="92"/>
    </row>
    <row r="16" spans="1:5" s="10" customFormat="1">
      <c r="A16" s="85" t="s">
        <v>273</v>
      </c>
      <c r="B16" s="85"/>
      <c r="C16" s="4"/>
      <c r="D16" s="4"/>
      <c r="E16" s="92"/>
    </row>
    <row r="17" spans="1:5" s="10" customFormat="1" ht="17.25" customHeight="1">
      <c r="A17" s="96" t="s">
        <v>317</v>
      </c>
      <c r="B17" s="85"/>
      <c r="C17" s="4"/>
      <c r="D17" s="4"/>
      <c r="E17" s="92"/>
    </row>
    <row r="18" spans="1:5" s="10" customFormat="1" ht="18" customHeight="1">
      <c r="A18" s="96" t="s">
        <v>318</v>
      </c>
      <c r="B18" s="85"/>
      <c r="C18" s="4"/>
      <c r="D18" s="4"/>
      <c r="E18" s="92"/>
    </row>
    <row r="19" spans="1:5" s="10" customFormat="1">
      <c r="A19" s="85" t="s">
        <v>273</v>
      </c>
      <c r="B19" s="85"/>
      <c r="C19" s="4"/>
      <c r="D19" s="4"/>
      <c r="E19" s="92"/>
    </row>
    <row r="20" spans="1:5" s="10" customFormat="1">
      <c r="A20" s="85" t="s">
        <v>273</v>
      </c>
      <c r="B20" s="85"/>
      <c r="C20" s="4"/>
      <c r="D20" s="4"/>
      <c r="E20" s="92"/>
    </row>
    <row r="21" spans="1:5" s="10" customFormat="1">
      <c r="A21" s="85" t="s">
        <v>273</v>
      </c>
      <c r="B21" s="85"/>
      <c r="C21" s="4"/>
      <c r="D21" s="4"/>
      <c r="E21" s="92"/>
    </row>
    <row r="22" spans="1:5" s="10" customFormat="1">
      <c r="A22" s="85" t="s">
        <v>273</v>
      </c>
      <c r="B22" s="85"/>
      <c r="C22" s="4"/>
      <c r="D22" s="4"/>
      <c r="E22" s="92"/>
    </row>
    <row r="23" spans="1:5" s="10" customFormat="1">
      <c r="A23" s="85" t="s">
        <v>273</v>
      </c>
      <c r="B23" s="85"/>
      <c r="C23" s="4"/>
      <c r="D23" s="4"/>
      <c r="E23" s="92"/>
    </row>
    <row r="24" spans="1:5" s="3" customFormat="1">
      <c r="A24" s="86"/>
      <c r="B24" s="86"/>
      <c r="C24" s="4"/>
      <c r="D24" s="4"/>
      <c r="E24" s="93"/>
    </row>
    <row r="25" spans="1:5">
      <c r="A25" s="97"/>
      <c r="B25" s="97" t="s">
        <v>321</v>
      </c>
      <c r="C25" s="84">
        <f>SUM(C10:C24)</f>
        <v>38</v>
      </c>
      <c r="D25" s="84">
        <f>SUM(D10:D24)</f>
        <v>0</v>
      </c>
      <c r="E25" s="94"/>
    </row>
    <row r="26" spans="1:5">
      <c r="A26" s="43"/>
      <c r="B26" s="43"/>
    </row>
    <row r="27" spans="1:5">
      <c r="A27" s="2" t="s">
        <v>401</v>
      </c>
      <c r="E27" s="5"/>
    </row>
    <row r="28" spans="1:5">
      <c r="A28" s="2" t="s">
        <v>396</v>
      </c>
    </row>
    <row r="29" spans="1:5">
      <c r="A29" s="192" t="s">
        <v>397</v>
      </c>
    </row>
    <row r="30" spans="1:5">
      <c r="A30" s="192"/>
    </row>
    <row r="31" spans="1:5">
      <c r="A31" s="192" t="s">
        <v>338</v>
      </c>
    </row>
    <row r="32" spans="1:5" s="22" customFormat="1" ht="12.75"/>
    <row r="33" spans="1:9">
      <c r="A33" s="67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7"/>
      <c r="B36" s="67" t="s">
        <v>266</v>
      </c>
      <c r="D36" s="12"/>
      <c r="E36"/>
      <c r="F36"/>
      <c r="G36"/>
      <c r="H36"/>
      <c r="I36"/>
    </row>
    <row r="37" spans="1:9">
      <c r="B37" s="2" t="s">
        <v>265</v>
      </c>
      <c r="D37" s="12"/>
      <c r="E37"/>
      <c r="F37"/>
      <c r="G37"/>
      <c r="H37"/>
      <c r="I37"/>
    </row>
    <row r="38" spans="1:9" customFormat="1" ht="12.75">
      <c r="A38" s="64"/>
      <c r="B38" s="64" t="s">
        <v>139</v>
      </c>
    </row>
    <row r="39" spans="1:9" s="22" customFormat="1" ht="12.75"/>
  </sheetData>
  <mergeCells count="3">
    <mergeCell ref="C1:D1"/>
    <mergeCell ref="C2:D2"/>
    <mergeCell ref="C5:D5"/>
  </mergeCells>
  <printOptions gridLines="1"/>
  <pageMargins left="0.19685039370078741" right="0.19685039370078741" top="0.19685039370078741" bottom="0.19685039370078741" header="0.15748031496062992" footer="0.15748031496062992"/>
  <pageSetup paperSize="9" scale="67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F10" sqref="F10"/>
    </sheetView>
  </sheetViews>
  <sheetFormatPr defaultRowHeight="12.75"/>
  <cols>
    <col min="1" max="1" width="5.42578125" style="180" customWidth="1"/>
    <col min="2" max="2" width="20.85546875" style="180" customWidth="1"/>
    <col min="3" max="3" width="26" style="180" customWidth="1"/>
    <col min="4" max="4" width="17" style="180" customWidth="1"/>
    <col min="5" max="5" width="24" style="180" customWidth="1"/>
    <col min="6" max="6" width="17.5703125" style="180" customWidth="1"/>
    <col min="7" max="7" width="17.140625" style="180" customWidth="1"/>
    <col min="8" max="8" width="13.85546875" style="180" customWidth="1"/>
    <col min="9" max="9" width="29.7109375" style="180" customWidth="1"/>
    <col min="10" max="10" width="0" style="180" hidden="1" customWidth="1"/>
    <col min="11" max="16384" width="9.140625" style="180"/>
  </cols>
  <sheetData>
    <row r="1" spans="1:10" ht="15">
      <c r="A1" s="344" t="s">
        <v>438</v>
      </c>
      <c r="B1" s="344"/>
      <c r="C1" s="78"/>
      <c r="D1" s="78"/>
      <c r="E1" s="78"/>
      <c r="F1" s="78"/>
      <c r="G1" s="342"/>
      <c r="H1" s="342"/>
      <c r="I1" s="476" t="s">
        <v>109</v>
      </c>
      <c r="J1" s="476"/>
    </row>
    <row r="2" spans="1:10" ht="15">
      <c r="A2" s="79" t="s">
        <v>140</v>
      </c>
      <c r="B2" s="344"/>
      <c r="C2" s="78"/>
      <c r="D2" s="78"/>
      <c r="E2" s="78"/>
      <c r="F2" s="78"/>
      <c r="G2" s="342"/>
      <c r="H2" s="342"/>
      <c r="I2" s="477" t="s">
        <v>533</v>
      </c>
      <c r="J2" s="478"/>
    </row>
    <row r="3" spans="1:10" ht="15">
      <c r="A3" s="79"/>
      <c r="B3" s="79"/>
      <c r="C3" s="344"/>
      <c r="D3" s="344"/>
      <c r="E3" s="344"/>
      <c r="F3" s="344"/>
      <c r="G3" s="342"/>
      <c r="H3" s="342"/>
      <c r="I3" s="342"/>
    </row>
    <row r="4" spans="1:10" ht="15">
      <c r="A4" s="78" t="s">
        <v>269</v>
      </c>
      <c r="B4" s="78"/>
      <c r="C4" s="78"/>
      <c r="D4" s="479" t="s">
        <v>512</v>
      </c>
      <c r="E4" s="479"/>
      <c r="F4" s="479"/>
      <c r="G4" s="79"/>
      <c r="H4" s="79"/>
      <c r="I4" s="79"/>
    </row>
    <row r="5" spans="1:10" ht="15">
      <c r="A5" s="304">
        <f>'ფორმა N1'!A5</f>
        <v>0</v>
      </c>
      <c r="B5" s="78"/>
      <c r="C5" s="78"/>
      <c r="D5" s="78"/>
      <c r="E5" s="78"/>
      <c r="F5" s="78"/>
      <c r="G5" s="79"/>
      <c r="H5" s="79"/>
      <c r="I5" s="79"/>
    </row>
    <row r="6" spans="1:10" ht="15">
      <c r="A6" s="78"/>
      <c r="B6" s="78"/>
      <c r="C6" s="78"/>
      <c r="D6" s="78"/>
      <c r="E6" s="78"/>
      <c r="F6" s="78"/>
      <c r="G6" s="79"/>
      <c r="H6" s="79"/>
      <c r="I6" s="79"/>
    </row>
    <row r="7" spans="1:10" ht="15">
      <c r="A7" s="346"/>
      <c r="B7" s="346"/>
      <c r="C7" s="346"/>
      <c r="D7" s="346"/>
      <c r="E7" s="346"/>
      <c r="F7" s="346"/>
      <c r="G7" s="347"/>
      <c r="H7" s="347"/>
      <c r="I7" s="347"/>
    </row>
    <row r="8" spans="1:10" ht="45">
      <c r="A8" s="348" t="s">
        <v>64</v>
      </c>
      <c r="B8" s="348" t="s">
        <v>326</v>
      </c>
      <c r="C8" s="348" t="s">
        <v>327</v>
      </c>
      <c r="D8" s="348" t="s">
        <v>227</v>
      </c>
      <c r="E8" s="348" t="s">
        <v>331</v>
      </c>
      <c r="F8" s="348" t="s">
        <v>335</v>
      </c>
      <c r="G8" s="348" t="s">
        <v>10</v>
      </c>
      <c r="H8" s="348" t="s">
        <v>9</v>
      </c>
      <c r="I8" s="348" t="s">
        <v>376</v>
      </c>
      <c r="J8" s="207" t="s">
        <v>334</v>
      </c>
    </row>
    <row r="9" spans="1:10" ht="45">
      <c r="A9" s="15">
        <v>1</v>
      </c>
      <c r="B9" s="15" t="s">
        <v>551</v>
      </c>
      <c r="C9" s="15" t="s">
        <v>552</v>
      </c>
      <c r="D9" s="440" t="s">
        <v>559</v>
      </c>
      <c r="E9" s="440" t="s">
        <v>553</v>
      </c>
      <c r="F9" s="440" t="s">
        <v>334</v>
      </c>
      <c r="G9" s="441">
        <v>637.75</v>
      </c>
      <c r="H9" s="441">
        <v>0</v>
      </c>
      <c r="I9" s="441">
        <v>125</v>
      </c>
      <c r="J9" s="207" t="s">
        <v>0</v>
      </c>
    </row>
    <row r="10" spans="1:10" ht="45">
      <c r="A10" s="15">
        <v>2</v>
      </c>
      <c r="B10" s="440" t="s">
        <v>554</v>
      </c>
      <c r="C10" s="440" t="s">
        <v>555</v>
      </c>
      <c r="D10" s="440" t="s">
        <v>561</v>
      </c>
      <c r="E10" s="440" t="s">
        <v>556</v>
      </c>
      <c r="F10" s="440" t="s">
        <v>334</v>
      </c>
      <c r="G10" s="441">
        <v>625</v>
      </c>
      <c r="H10" s="441">
        <v>0</v>
      </c>
      <c r="I10" s="441">
        <v>125</v>
      </c>
    </row>
    <row r="11" spans="1:10" ht="24.75" customHeight="1">
      <c r="A11" s="15">
        <v>3</v>
      </c>
      <c r="B11" s="440" t="s">
        <v>557</v>
      </c>
      <c r="C11" s="440" t="s">
        <v>558</v>
      </c>
      <c r="D11" s="440" t="s">
        <v>560</v>
      </c>
      <c r="E11" s="440" t="s">
        <v>562</v>
      </c>
      <c r="F11" s="440" t="s">
        <v>334</v>
      </c>
      <c r="G11" s="441">
        <v>637.75</v>
      </c>
      <c r="H11" s="441">
        <v>0</v>
      </c>
      <c r="I11" s="441">
        <v>125</v>
      </c>
    </row>
    <row r="12" spans="1:10" ht="75" customHeight="1">
      <c r="A12" s="15">
        <v>4</v>
      </c>
      <c r="B12" s="15" t="s">
        <v>564</v>
      </c>
      <c r="C12" s="15" t="s">
        <v>563</v>
      </c>
      <c r="D12" s="15" t="s">
        <v>565</v>
      </c>
      <c r="E12" s="440" t="s">
        <v>566</v>
      </c>
      <c r="F12" s="15" t="s">
        <v>334</v>
      </c>
      <c r="G12" s="441">
        <v>637.75</v>
      </c>
      <c r="H12" s="441">
        <v>0</v>
      </c>
      <c r="I12" s="441">
        <v>125</v>
      </c>
    </row>
    <row r="13" spans="1:10" ht="15">
      <c r="A13" s="15">
        <v>5</v>
      </c>
      <c r="B13" s="14"/>
      <c r="C13" s="14"/>
      <c r="D13" s="442"/>
      <c r="E13" s="14"/>
      <c r="F13" s="15"/>
      <c r="G13" s="4"/>
      <c r="H13" s="4"/>
      <c r="I13" s="4"/>
    </row>
    <row r="14" spans="1:10" ht="15">
      <c r="A14" s="15">
        <v>6</v>
      </c>
      <c r="B14" s="14"/>
      <c r="C14" s="14"/>
      <c r="D14" s="14"/>
      <c r="E14" s="14"/>
      <c r="F14" s="15"/>
      <c r="G14" s="4"/>
      <c r="H14" s="4"/>
      <c r="I14" s="4"/>
    </row>
    <row r="15" spans="1:10" ht="15">
      <c r="A15" s="15">
        <v>7</v>
      </c>
      <c r="B15" s="14"/>
      <c r="C15" s="14"/>
      <c r="D15" s="14"/>
      <c r="E15" s="14"/>
      <c r="F15" s="15"/>
      <c r="G15" s="4"/>
      <c r="H15" s="4"/>
      <c r="I15" s="4"/>
    </row>
    <row r="16" spans="1:10" ht="15">
      <c r="A16" s="15">
        <v>8</v>
      </c>
      <c r="B16" s="14"/>
      <c r="C16" s="14"/>
      <c r="D16" s="14"/>
      <c r="E16" s="14"/>
      <c r="F16" s="15"/>
      <c r="G16" s="4"/>
      <c r="H16" s="4"/>
      <c r="I16" s="4"/>
    </row>
    <row r="17" spans="1:9" ht="15">
      <c r="A17" s="15">
        <v>9</v>
      </c>
      <c r="B17" s="14"/>
      <c r="C17" s="14"/>
      <c r="D17" s="14"/>
      <c r="E17" s="14"/>
      <c r="F17" s="15"/>
      <c r="G17" s="4"/>
      <c r="H17" s="4"/>
      <c r="I17" s="4"/>
    </row>
    <row r="18" spans="1:9" ht="15">
      <c r="A18" s="15">
        <v>10</v>
      </c>
      <c r="B18" s="14"/>
      <c r="C18" s="14"/>
      <c r="D18" s="14"/>
      <c r="E18" s="14"/>
      <c r="F18" s="15"/>
      <c r="G18" s="4"/>
      <c r="H18" s="4"/>
      <c r="I18" s="4"/>
    </row>
    <row r="19" spans="1:9" ht="15">
      <c r="A19" s="15">
        <v>11</v>
      </c>
      <c r="B19" s="14"/>
      <c r="C19" s="14"/>
      <c r="D19" s="14"/>
      <c r="E19" s="14"/>
      <c r="F19" s="15"/>
      <c r="G19" s="4"/>
      <c r="H19" s="4"/>
      <c r="I19" s="4"/>
    </row>
    <row r="20" spans="1:9" ht="15">
      <c r="A20" s="15">
        <v>12</v>
      </c>
      <c r="B20" s="14"/>
      <c r="C20" s="14"/>
      <c r="D20" s="14"/>
      <c r="E20" s="14"/>
      <c r="F20" s="15"/>
      <c r="G20" s="4"/>
      <c r="H20" s="4"/>
      <c r="I20" s="4"/>
    </row>
    <row r="21" spans="1:9" ht="15">
      <c r="A21" s="15">
        <v>13</v>
      </c>
      <c r="B21" s="14"/>
      <c r="C21" s="14"/>
      <c r="D21" s="14"/>
      <c r="E21" s="14"/>
      <c r="F21" s="15"/>
      <c r="G21" s="4"/>
      <c r="H21" s="4"/>
      <c r="I21" s="4"/>
    </row>
    <row r="22" spans="1:9" ht="15">
      <c r="A22" s="15">
        <v>14</v>
      </c>
      <c r="B22" s="14"/>
      <c r="C22" s="14"/>
      <c r="D22" s="14"/>
      <c r="E22" s="14"/>
      <c r="F22" s="15"/>
      <c r="G22" s="4"/>
      <c r="H22" s="4"/>
      <c r="I22" s="4"/>
    </row>
    <row r="23" spans="1:9" ht="15">
      <c r="A23" s="15">
        <v>15</v>
      </c>
      <c r="B23" s="14"/>
      <c r="C23" s="14"/>
      <c r="D23" s="14"/>
      <c r="E23" s="14"/>
      <c r="F23" s="15"/>
      <c r="G23" s="4"/>
      <c r="H23" s="4"/>
      <c r="I23" s="4"/>
    </row>
    <row r="24" spans="1:9" ht="15">
      <c r="A24" s="14" t="s">
        <v>271</v>
      </c>
      <c r="B24" s="14"/>
      <c r="C24" s="14"/>
      <c r="D24" s="14"/>
      <c r="E24" s="14"/>
      <c r="F24" s="15"/>
      <c r="G24" s="4"/>
      <c r="H24" s="4"/>
      <c r="I24" s="4"/>
    </row>
    <row r="25" spans="1:9" ht="15">
      <c r="A25" s="14"/>
      <c r="B25" s="351"/>
      <c r="C25" s="351"/>
      <c r="D25" s="351"/>
      <c r="E25" s="351"/>
      <c r="F25" s="14" t="s">
        <v>422</v>
      </c>
      <c r="G25" s="443">
        <f>SUM(G9:G24)</f>
        <v>2538.25</v>
      </c>
      <c r="H25" s="443">
        <f>SUM(H9:H24)</f>
        <v>0</v>
      </c>
      <c r="I25" s="443">
        <f>SUM(I9:I24)</f>
        <v>500</v>
      </c>
    </row>
    <row r="26" spans="1:9" ht="15">
      <c r="A26" s="205"/>
      <c r="B26" s="205"/>
      <c r="C26" s="205"/>
      <c r="D26" s="205"/>
      <c r="E26" s="205"/>
      <c r="F26" s="205"/>
      <c r="G26" s="205"/>
      <c r="H26" s="179"/>
      <c r="I26" s="179"/>
    </row>
    <row r="27" spans="1:9" ht="15">
      <c r="A27" s="206" t="s">
        <v>439</v>
      </c>
      <c r="B27" s="206"/>
      <c r="C27" s="205"/>
      <c r="D27" s="205"/>
      <c r="E27" s="205"/>
      <c r="F27" s="205"/>
      <c r="G27" s="205"/>
      <c r="H27" s="179" t="s">
        <v>693</v>
      </c>
      <c r="I27" s="179"/>
    </row>
    <row r="28" spans="1:9" ht="15">
      <c r="A28" s="206"/>
      <c r="B28" s="206"/>
      <c r="C28" s="205"/>
      <c r="D28" s="205"/>
      <c r="E28" s="205"/>
      <c r="F28" s="205"/>
      <c r="G28" s="205"/>
      <c r="H28" s="179"/>
      <c r="I28" s="179"/>
    </row>
    <row r="29" spans="1:9" ht="15">
      <c r="A29" s="206"/>
      <c r="B29" s="206"/>
      <c r="C29" s="179"/>
      <c r="D29" s="179"/>
      <c r="E29" s="179"/>
      <c r="F29" s="179"/>
      <c r="G29" s="179"/>
      <c r="H29" s="179"/>
      <c r="I29" s="179"/>
    </row>
    <row r="30" spans="1:9" ht="15">
      <c r="A30" s="206"/>
      <c r="B30" s="206"/>
      <c r="C30" s="179"/>
      <c r="D30" s="179"/>
      <c r="E30" s="179"/>
      <c r="F30" s="179"/>
      <c r="G30" s="179"/>
      <c r="H30" s="179"/>
      <c r="I30" s="179"/>
    </row>
    <row r="31" spans="1:9">
      <c r="A31" s="202"/>
      <c r="B31" s="202"/>
      <c r="C31" s="202"/>
      <c r="D31" s="202"/>
      <c r="E31" s="202"/>
      <c r="F31" s="202"/>
      <c r="G31" s="202"/>
      <c r="H31" s="202"/>
      <c r="I31" s="202"/>
    </row>
    <row r="32" spans="1:9" ht="15">
      <c r="A32" s="185" t="s">
        <v>107</v>
      </c>
      <c r="B32" s="185"/>
      <c r="C32" s="179"/>
      <c r="D32" s="179"/>
      <c r="E32" s="179"/>
      <c r="F32" s="179"/>
      <c r="G32" s="179"/>
      <c r="H32" s="179"/>
      <c r="I32" s="179"/>
    </row>
    <row r="33" spans="1:9" ht="15">
      <c r="A33" s="179"/>
      <c r="B33" s="179"/>
      <c r="C33" s="179"/>
      <c r="D33" s="179"/>
      <c r="E33" s="179"/>
      <c r="F33" s="179"/>
      <c r="G33" s="179"/>
      <c r="H33" s="179"/>
      <c r="I33" s="179"/>
    </row>
    <row r="34" spans="1:9" ht="15">
      <c r="A34" s="179"/>
      <c r="B34" s="179"/>
      <c r="C34" s="179"/>
      <c r="D34" s="179"/>
      <c r="E34" s="183"/>
      <c r="F34" s="183"/>
      <c r="G34" s="183"/>
      <c r="H34" s="179"/>
      <c r="I34" s="179"/>
    </row>
    <row r="35" spans="1:9" ht="15">
      <c r="A35" s="185"/>
      <c r="B35" s="185"/>
      <c r="C35" s="185" t="s">
        <v>375</v>
      </c>
      <c r="D35" s="185"/>
      <c r="E35" s="185"/>
      <c r="F35" s="185"/>
      <c r="G35" s="185"/>
      <c r="H35" s="179"/>
      <c r="I35" s="179"/>
    </row>
    <row r="36" spans="1:9" ht="15">
      <c r="A36" s="179"/>
      <c r="B36" s="179"/>
      <c r="C36" s="179" t="s">
        <v>374</v>
      </c>
      <c r="D36" s="179"/>
      <c r="E36" s="179"/>
      <c r="F36" s="179"/>
      <c r="G36" s="179"/>
      <c r="H36" s="179"/>
      <c r="I36" s="179"/>
    </row>
    <row r="37" spans="1:9">
      <c r="A37" s="187"/>
      <c r="B37" s="187"/>
      <c r="C37" s="187" t="s">
        <v>139</v>
      </c>
      <c r="D37" s="187"/>
      <c r="E37" s="187"/>
      <c r="F37" s="187"/>
      <c r="G37" s="187"/>
    </row>
  </sheetData>
  <mergeCells count="3">
    <mergeCell ref="I1:J1"/>
    <mergeCell ref="I2:J2"/>
    <mergeCell ref="D4:F4"/>
  </mergeCells>
  <printOptions gridLines="1"/>
  <pageMargins left="0.25" right="0.25" top="0.75" bottom="0.75" header="0.3" footer="0.3"/>
  <pageSetup scale="78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zoomScaleNormal="10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2" t="s">
        <v>440</v>
      </c>
      <c r="B1" s="75"/>
      <c r="C1" s="75"/>
      <c r="D1" s="75"/>
      <c r="E1" s="75"/>
      <c r="F1" s="75"/>
      <c r="G1" s="464" t="s">
        <v>109</v>
      </c>
      <c r="H1" s="464"/>
      <c r="I1" s="258"/>
    </row>
    <row r="2" spans="1:9" ht="15">
      <c r="A2" s="74" t="s">
        <v>140</v>
      </c>
      <c r="B2" s="75"/>
      <c r="C2" s="75"/>
      <c r="D2" s="75"/>
      <c r="E2" s="75"/>
      <c r="F2" s="75"/>
      <c r="G2" s="462" t="s">
        <v>533</v>
      </c>
      <c r="H2" s="463"/>
      <c r="I2" s="74"/>
    </row>
    <row r="3" spans="1:9" ht="15">
      <c r="A3" s="74"/>
      <c r="B3" s="74"/>
      <c r="C3" s="74"/>
      <c r="D3" s="74"/>
      <c r="E3" s="74"/>
      <c r="F3" s="74"/>
      <c r="G3" s="244"/>
      <c r="H3" s="244"/>
      <c r="I3" s="258"/>
    </row>
    <row r="4" spans="1:9" ht="15">
      <c r="A4" s="75" t="s">
        <v>269</v>
      </c>
      <c r="B4" s="75"/>
      <c r="C4" s="75"/>
      <c r="D4" s="466" t="s">
        <v>512</v>
      </c>
      <c r="E4" s="466"/>
      <c r="F4" s="466"/>
      <c r="G4" s="74"/>
      <c r="H4" s="74"/>
      <c r="I4" s="74"/>
    </row>
    <row r="5" spans="1:9" ht="15">
      <c r="A5" s="304">
        <f>'ფორმა N1'!A5</f>
        <v>0</v>
      </c>
      <c r="B5" s="78"/>
      <c r="C5" s="78"/>
      <c r="D5" s="78"/>
      <c r="E5" s="78"/>
      <c r="F5" s="78"/>
      <c r="G5" s="79"/>
      <c r="H5" s="79"/>
      <c r="I5" s="79"/>
    </row>
    <row r="6" spans="1:9" ht="15">
      <c r="A6" s="75"/>
      <c r="B6" s="75"/>
      <c r="C6" s="75"/>
      <c r="D6" s="75"/>
      <c r="E6" s="75"/>
      <c r="F6" s="75"/>
      <c r="G6" s="74"/>
      <c r="H6" s="74"/>
      <c r="I6" s="74"/>
    </row>
    <row r="7" spans="1:9" ht="15">
      <c r="A7" s="243"/>
      <c r="B7" s="243"/>
      <c r="C7" s="243"/>
      <c r="D7" s="243"/>
      <c r="E7" s="243"/>
      <c r="F7" s="243"/>
      <c r="G7" s="76"/>
      <c r="H7" s="76"/>
      <c r="I7" s="258"/>
    </row>
    <row r="8" spans="1:9" ht="45">
      <c r="A8" s="254" t="s">
        <v>64</v>
      </c>
      <c r="B8" s="77" t="s">
        <v>326</v>
      </c>
      <c r="C8" s="88" t="s">
        <v>327</v>
      </c>
      <c r="D8" s="88" t="s">
        <v>227</v>
      </c>
      <c r="E8" s="88" t="s">
        <v>330</v>
      </c>
      <c r="F8" s="88" t="s">
        <v>329</v>
      </c>
      <c r="G8" s="88" t="s">
        <v>371</v>
      </c>
      <c r="H8" s="77" t="s">
        <v>10</v>
      </c>
      <c r="I8" s="77" t="s">
        <v>9</v>
      </c>
    </row>
    <row r="9" spans="1:9" ht="15">
      <c r="A9" s="255"/>
      <c r="B9" s="256"/>
      <c r="C9" s="96"/>
      <c r="D9" s="96"/>
      <c r="E9" s="96"/>
      <c r="F9" s="96"/>
      <c r="G9" s="96"/>
      <c r="H9" s="4"/>
      <c r="I9" s="4"/>
    </row>
    <row r="10" spans="1:9" ht="15">
      <c r="A10" s="255"/>
      <c r="B10" s="256"/>
      <c r="C10" s="96"/>
      <c r="D10" s="96"/>
      <c r="E10" s="96"/>
      <c r="F10" s="96"/>
      <c r="G10" s="96"/>
      <c r="H10" s="4"/>
      <c r="I10" s="4"/>
    </row>
    <row r="11" spans="1:9" ht="15">
      <c r="A11" s="255"/>
      <c r="B11" s="256"/>
      <c r="C11" s="85"/>
      <c r="D11" s="85"/>
      <c r="E11" s="85"/>
      <c r="F11" s="85"/>
      <c r="G11" s="85"/>
      <c r="H11" s="4"/>
      <c r="I11" s="4"/>
    </row>
    <row r="12" spans="1:9" ht="15">
      <c r="A12" s="255"/>
      <c r="B12" s="256"/>
      <c r="C12" s="85"/>
      <c r="D12" s="85"/>
      <c r="E12" s="85"/>
      <c r="F12" s="85"/>
      <c r="G12" s="85"/>
      <c r="H12" s="4"/>
      <c r="I12" s="4"/>
    </row>
    <row r="13" spans="1:9" ht="15">
      <c r="A13" s="255"/>
      <c r="B13" s="256"/>
      <c r="C13" s="85"/>
      <c r="D13" s="85"/>
      <c r="E13" s="85"/>
      <c r="F13" s="85"/>
      <c r="G13" s="85"/>
      <c r="H13" s="4"/>
      <c r="I13" s="4"/>
    </row>
    <row r="14" spans="1:9" ht="15">
      <c r="A14" s="255"/>
      <c r="B14" s="256"/>
      <c r="C14" s="85"/>
      <c r="D14" s="85"/>
      <c r="E14" s="85"/>
      <c r="F14" s="85"/>
      <c r="G14" s="85"/>
      <c r="H14" s="4"/>
      <c r="I14" s="4"/>
    </row>
    <row r="15" spans="1:9" ht="15">
      <c r="A15" s="255"/>
      <c r="B15" s="256"/>
      <c r="C15" s="85"/>
      <c r="D15" s="85"/>
      <c r="E15" s="85"/>
      <c r="F15" s="85"/>
      <c r="G15" s="85"/>
      <c r="H15" s="4"/>
      <c r="I15" s="4"/>
    </row>
    <row r="16" spans="1:9" ht="15">
      <c r="A16" s="255"/>
      <c r="B16" s="256"/>
      <c r="C16" s="85"/>
      <c r="D16" s="85"/>
      <c r="E16" s="85"/>
      <c r="F16" s="85"/>
      <c r="G16" s="85"/>
      <c r="H16" s="4"/>
      <c r="I16" s="4"/>
    </row>
    <row r="17" spans="1:9" ht="15">
      <c r="A17" s="255"/>
      <c r="B17" s="256"/>
      <c r="C17" s="85"/>
      <c r="D17" s="85"/>
      <c r="E17" s="85"/>
      <c r="F17" s="85"/>
      <c r="G17" s="85"/>
      <c r="H17" s="4"/>
      <c r="I17" s="4"/>
    </row>
    <row r="18" spans="1:9" ht="15">
      <c r="A18" s="255"/>
      <c r="B18" s="256"/>
      <c r="C18" s="85"/>
      <c r="D18" s="85"/>
      <c r="E18" s="85"/>
      <c r="F18" s="85"/>
      <c r="G18" s="85"/>
      <c r="H18" s="4"/>
      <c r="I18" s="4"/>
    </row>
    <row r="19" spans="1:9" ht="15">
      <c r="A19" s="255"/>
      <c r="B19" s="256"/>
      <c r="C19" s="85"/>
      <c r="D19" s="85"/>
      <c r="E19" s="85"/>
      <c r="F19" s="85"/>
      <c r="G19" s="85"/>
      <c r="H19" s="4"/>
      <c r="I19" s="4"/>
    </row>
    <row r="20" spans="1:9" ht="15">
      <c r="A20" s="255"/>
      <c r="B20" s="256"/>
      <c r="C20" s="85"/>
      <c r="D20" s="85"/>
      <c r="E20" s="85"/>
      <c r="F20" s="85"/>
      <c r="G20" s="85"/>
      <c r="H20" s="4"/>
      <c r="I20" s="4"/>
    </row>
    <row r="21" spans="1:9" ht="15">
      <c r="A21" s="255"/>
      <c r="B21" s="256"/>
      <c r="C21" s="85"/>
      <c r="D21" s="85"/>
      <c r="E21" s="85"/>
      <c r="F21" s="85"/>
      <c r="G21" s="85"/>
      <c r="H21" s="4"/>
      <c r="I21" s="4"/>
    </row>
    <row r="22" spans="1:9" ht="15">
      <c r="A22" s="255"/>
      <c r="B22" s="256"/>
      <c r="C22" s="85"/>
      <c r="D22" s="85"/>
      <c r="E22" s="85"/>
      <c r="F22" s="85"/>
      <c r="G22" s="85"/>
      <c r="H22" s="4"/>
      <c r="I22" s="4"/>
    </row>
    <row r="23" spans="1:9" ht="15">
      <c r="A23" s="255"/>
      <c r="B23" s="256"/>
      <c r="C23" s="85"/>
      <c r="D23" s="85"/>
      <c r="E23" s="85"/>
      <c r="F23" s="85"/>
      <c r="G23" s="85"/>
      <c r="H23" s="4"/>
      <c r="I23" s="4"/>
    </row>
    <row r="24" spans="1:9" ht="15">
      <c r="A24" s="255"/>
      <c r="B24" s="256"/>
      <c r="C24" s="85"/>
      <c r="D24" s="85"/>
      <c r="E24" s="85"/>
      <c r="F24" s="85"/>
      <c r="G24" s="85"/>
      <c r="H24" s="4"/>
      <c r="I24" s="4"/>
    </row>
    <row r="25" spans="1:9" ht="15">
      <c r="A25" s="255"/>
      <c r="B25" s="256"/>
      <c r="C25" s="85"/>
      <c r="D25" s="85"/>
      <c r="E25" s="85"/>
      <c r="F25" s="85"/>
      <c r="G25" s="85"/>
      <c r="H25" s="4"/>
      <c r="I25" s="4"/>
    </row>
    <row r="26" spans="1:9" ht="15">
      <c r="A26" s="255"/>
      <c r="B26" s="256"/>
      <c r="C26" s="85"/>
      <c r="D26" s="85"/>
      <c r="E26" s="85"/>
      <c r="F26" s="85"/>
      <c r="G26" s="85"/>
      <c r="H26" s="4"/>
      <c r="I26" s="4"/>
    </row>
    <row r="27" spans="1:9" ht="15">
      <c r="A27" s="255"/>
      <c r="B27" s="256"/>
      <c r="C27" s="85"/>
      <c r="D27" s="85"/>
      <c r="E27" s="85"/>
      <c r="F27" s="85"/>
      <c r="G27" s="85"/>
      <c r="H27" s="4"/>
      <c r="I27" s="4"/>
    </row>
    <row r="28" spans="1:9" ht="15">
      <c r="A28" s="255"/>
      <c r="B28" s="256"/>
      <c r="C28" s="85"/>
      <c r="D28" s="85"/>
      <c r="E28" s="85"/>
      <c r="F28" s="85"/>
      <c r="G28" s="85"/>
      <c r="H28" s="4"/>
      <c r="I28" s="4"/>
    </row>
    <row r="29" spans="1:9" ht="15">
      <c r="A29" s="255"/>
      <c r="B29" s="256"/>
      <c r="C29" s="85"/>
      <c r="D29" s="85"/>
      <c r="E29" s="85"/>
      <c r="F29" s="85"/>
      <c r="G29" s="85"/>
      <c r="H29" s="4"/>
      <c r="I29" s="4"/>
    </row>
    <row r="30" spans="1:9" ht="15">
      <c r="A30" s="255"/>
      <c r="B30" s="256"/>
      <c r="C30" s="85"/>
      <c r="D30" s="85"/>
      <c r="E30" s="85"/>
      <c r="F30" s="85"/>
      <c r="G30" s="85"/>
      <c r="H30" s="4"/>
      <c r="I30" s="4"/>
    </row>
    <row r="31" spans="1:9" ht="15">
      <c r="A31" s="255"/>
      <c r="B31" s="256"/>
      <c r="C31" s="85"/>
      <c r="D31" s="85"/>
      <c r="E31" s="85"/>
      <c r="F31" s="85"/>
      <c r="G31" s="85"/>
      <c r="H31" s="4"/>
      <c r="I31" s="4"/>
    </row>
    <row r="32" spans="1:9" ht="15">
      <c r="A32" s="255"/>
      <c r="B32" s="256"/>
      <c r="C32" s="85"/>
      <c r="D32" s="85"/>
      <c r="E32" s="85"/>
      <c r="F32" s="85"/>
      <c r="G32" s="85"/>
      <c r="H32" s="4"/>
      <c r="I32" s="4"/>
    </row>
    <row r="33" spans="1:9" ht="15">
      <c r="A33" s="255"/>
      <c r="B33" s="256"/>
      <c r="C33" s="85"/>
      <c r="D33" s="85"/>
      <c r="E33" s="85"/>
      <c r="F33" s="85"/>
      <c r="G33" s="85"/>
      <c r="H33" s="4"/>
      <c r="I33" s="4"/>
    </row>
    <row r="34" spans="1:9" ht="15">
      <c r="A34" s="255"/>
      <c r="B34" s="257"/>
      <c r="C34" s="97"/>
      <c r="D34" s="97"/>
      <c r="E34" s="97"/>
      <c r="F34" s="97"/>
      <c r="G34" s="97" t="s">
        <v>325</v>
      </c>
      <c r="H34" s="84">
        <f>SUM(H9:H33)</f>
        <v>0</v>
      </c>
      <c r="I34" s="84">
        <f>SUM(I9:I33)</f>
        <v>0</v>
      </c>
    </row>
    <row r="35" spans="1:9" ht="15">
      <c r="A35" s="43"/>
      <c r="B35" s="43"/>
      <c r="C35" s="43"/>
      <c r="D35" s="43"/>
      <c r="E35" s="43"/>
      <c r="F35" s="43"/>
      <c r="G35" s="2"/>
      <c r="H35" s="2"/>
    </row>
    <row r="36" spans="1:9" ht="15">
      <c r="A36" s="192" t="s">
        <v>441</v>
      </c>
      <c r="B36" s="43"/>
      <c r="C36" s="43"/>
      <c r="D36" s="43"/>
      <c r="E36" s="43"/>
      <c r="F36" s="43"/>
      <c r="G36" s="2"/>
      <c r="H36" s="2"/>
    </row>
    <row r="37" spans="1:9" ht="15">
      <c r="A37" s="192"/>
      <c r="B37" s="43"/>
      <c r="C37" s="43"/>
      <c r="D37" s="43"/>
      <c r="E37" s="43"/>
      <c r="F37" s="43"/>
      <c r="G37" s="2"/>
      <c r="H37" s="2"/>
    </row>
    <row r="38" spans="1:9" ht="15">
      <c r="A38" s="192"/>
      <c r="B38" s="2"/>
      <c r="C38" s="2"/>
      <c r="D38" s="2"/>
      <c r="E38" s="2"/>
      <c r="F38" s="2"/>
      <c r="G38" s="2"/>
      <c r="H38" s="2"/>
    </row>
    <row r="39" spans="1:9" ht="15">
      <c r="A39" s="192"/>
      <c r="B39" s="2"/>
      <c r="C39" s="2"/>
      <c r="D39" s="2"/>
      <c r="E39" s="2"/>
      <c r="F39" s="2"/>
      <c r="G39" s="2"/>
      <c r="H39" s="2"/>
    </row>
    <row r="40" spans="1:9">
      <c r="A40" s="22"/>
      <c r="B40" s="22"/>
      <c r="C40" s="22"/>
      <c r="D40" s="22"/>
      <c r="E40" s="22"/>
      <c r="F40" s="22"/>
      <c r="G40" s="22"/>
      <c r="H40" s="22"/>
    </row>
    <row r="41" spans="1:9" ht="15">
      <c r="A41" s="67" t="s">
        <v>107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7"/>
      <c r="B44" s="67" t="s">
        <v>266</v>
      </c>
      <c r="C44" s="67"/>
      <c r="D44" s="67"/>
      <c r="E44" s="67"/>
      <c r="F44" s="67"/>
      <c r="G44" s="2"/>
      <c r="H44" s="12"/>
    </row>
    <row r="45" spans="1:9" ht="15">
      <c r="A45" s="2"/>
      <c r="B45" s="2" t="s">
        <v>265</v>
      </c>
      <c r="C45" s="2"/>
      <c r="D45" s="2"/>
      <c r="E45" s="2"/>
      <c r="F45" s="2"/>
      <c r="G45" s="2"/>
      <c r="H45" s="12"/>
    </row>
    <row r="46" spans="1:9">
      <c r="A46" s="64"/>
      <c r="B46" s="64" t="s">
        <v>139</v>
      </c>
      <c r="C46" s="64"/>
      <c r="D46" s="64"/>
      <c r="E46" s="64"/>
      <c r="F46" s="64"/>
    </row>
  </sheetData>
  <mergeCells count="3">
    <mergeCell ref="G1:H1"/>
    <mergeCell ref="G2:H2"/>
    <mergeCell ref="D4:F4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80" customWidth="1"/>
    <col min="2" max="2" width="13.140625" style="180" customWidth="1"/>
    <col min="3" max="3" width="15.140625" style="180" customWidth="1"/>
    <col min="4" max="4" width="18" style="180" customWidth="1"/>
    <col min="5" max="5" width="20.5703125" style="180" customWidth="1"/>
    <col min="6" max="6" width="21.28515625" style="180" customWidth="1"/>
    <col min="7" max="7" width="15.140625" style="180" customWidth="1"/>
    <col min="8" max="8" width="15.5703125" style="180" customWidth="1"/>
    <col min="9" max="9" width="13.42578125" style="180" customWidth="1"/>
    <col min="10" max="10" width="0" style="180" hidden="1" customWidth="1"/>
    <col min="11" max="16384" width="9.140625" style="180"/>
  </cols>
  <sheetData>
    <row r="1" spans="1:10" ht="15">
      <c r="A1" s="72" t="s">
        <v>442</v>
      </c>
      <c r="B1" s="72"/>
      <c r="C1" s="75"/>
      <c r="D1" s="75"/>
      <c r="E1" s="75"/>
      <c r="F1" s="75"/>
      <c r="G1" s="464" t="s">
        <v>109</v>
      </c>
      <c r="H1" s="464"/>
    </row>
    <row r="2" spans="1:10" ht="15">
      <c r="A2" s="74" t="s">
        <v>140</v>
      </c>
      <c r="B2" s="72"/>
      <c r="C2" s="75"/>
      <c r="D2" s="75"/>
      <c r="E2" s="75"/>
      <c r="F2" s="75"/>
      <c r="G2" s="462" t="s">
        <v>533</v>
      </c>
      <c r="H2" s="463"/>
    </row>
    <row r="3" spans="1:10" ht="15">
      <c r="A3" s="74"/>
      <c r="B3" s="74"/>
      <c r="C3" s="74"/>
      <c r="D3" s="74"/>
      <c r="E3" s="74"/>
      <c r="F3" s="74"/>
      <c r="G3" s="244"/>
      <c r="H3" s="244"/>
    </row>
    <row r="4" spans="1:10" ht="15">
      <c r="A4" s="75" t="s">
        <v>269</v>
      </c>
      <c r="B4" s="75"/>
      <c r="C4" s="75"/>
      <c r="D4" s="75"/>
      <c r="E4" s="466" t="s">
        <v>512</v>
      </c>
      <c r="F4" s="466"/>
      <c r="G4" s="466"/>
      <c r="H4" s="74"/>
    </row>
    <row r="5" spans="1:10" ht="15">
      <c r="A5" s="304">
        <f>'ფორმა N1'!A5</f>
        <v>0</v>
      </c>
      <c r="B5" s="78"/>
      <c r="C5" s="78"/>
      <c r="D5" s="78"/>
      <c r="E5" s="78"/>
      <c r="F5" s="78"/>
      <c r="G5" s="79"/>
      <c r="H5" s="79"/>
    </row>
    <row r="6" spans="1:10" ht="15">
      <c r="A6" s="75"/>
      <c r="B6" s="75"/>
      <c r="C6" s="75"/>
      <c r="D6" s="75"/>
      <c r="E6" s="75"/>
      <c r="F6" s="75"/>
      <c r="G6" s="74"/>
      <c r="H6" s="74"/>
    </row>
    <row r="7" spans="1:10" ht="15">
      <c r="A7" s="243"/>
      <c r="B7" s="243"/>
      <c r="C7" s="243"/>
      <c r="D7" s="243"/>
      <c r="E7" s="243"/>
      <c r="F7" s="243"/>
      <c r="G7" s="76"/>
      <c r="H7" s="76"/>
    </row>
    <row r="8" spans="1:10" ht="30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335</v>
      </c>
      <c r="F8" s="88" t="s">
        <v>328</v>
      </c>
      <c r="G8" s="77" t="s">
        <v>10</v>
      </c>
      <c r="H8" s="77" t="s">
        <v>9</v>
      </c>
      <c r="J8" s="207" t="s">
        <v>334</v>
      </c>
    </row>
    <row r="9" spans="1:10" ht="15">
      <c r="A9" s="96"/>
      <c r="B9" s="96"/>
      <c r="C9" s="96"/>
      <c r="D9" s="96"/>
      <c r="E9" s="96"/>
      <c r="F9" s="96"/>
      <c r="G9" s="4"/>
      <c r="H9" s="4"/>
      <c r="J9" s="207" t="s">
        <v>0</v>
      </c>
    </row>
    <row r="10" spans="1:10" ht="15">
      <c r="A10" s="96"/>
      <c r="B10" s="96"/>
      <c r="C10" s="96"/>
      <c r="D10" s="96"/>
      <c r="E10" s="96"/>
      <c r="F10" s="96"/>
      <c r="G10" s="4"/>
      <c r="H10" s="4"/>
    </row>
    <row r="11" spans="1:10" ht="15">
      <c r="A11" s="85"/>
      <c r="B11" s="85"/>
      <c r="C11" s="85"/>
      <c r="D11" s="85"/>
      <c r="E11" s="85"/>
      <c r="F11" s="85"/>
      <c r="G11" s="4"/>
      <c r="H11" s="4"/>
    </row>
    <row r="12" spans="1:10" ht="15">
      <c r="A12" s="85"/>
      <c r="B12" s="85"/>
      <c r="C12" s="85"/>
      <c r="D12" s="85"/>
      <c r="E12" s="85"/>
      <c r="F12" s="85"/>
      <c r="G12" s="4"/>
      <c r="H12" s="4"/>
    </row>
    <row r="13" spans="1:10" ht="15">
      <c r="A13" s="85"/>
      <c r="B13" s="85"/>
      <c r="C13" s="85"/>
      <c r="D13" s="85"/>
      <c r="E13" s="85"/>
      <c r="F13" s="85"/>
      <c r="G13" s="4"/>
      <c r="H13" s="4"/>
    </row>
    <row r="14" spans="1:10" ht="15">
      <c r="A14" s="85"/>
      <c r="B14" s="85"/>
      <c r="C14" s="85"/>
      <c r="D14" s="85"/>
      <c r="E14" s="85"/>
      <c r="F14" s="85"/>
      <c r="G14" s="4"/>
      <c r="H14" s="4"/>
    </row>
    <row r="15" spans="1:10" ht="15">
      <c r="A15" s="85"/>
      <c r="B15" s="85"/>
      <c r="C15" s="85"/>
      <c r="D15" s="85"/>
      <c r="E15" s="85"/>
      <c r="F15" s="85"/>
      <c r="G15" s="4"/>
      <c r="H15" s="4"/>
    </row>
    <row r="16" spans="1:10" ht="15">
      <c r="A16" s="85"/>
      <c r="B16" s="85"/>
      <c r="C16" s="85"/>
      <c r="D16" s="85"/>
      <c r="E16" s="85"/>
      <c r="F16" s="85"/>
      <c r="G16" s="4"/>
      <c r="H16" s="4"/>
    </row>
    <row r="17" spans="1:8" ht="15">
      <c r="A17" s="85"/>
      <c r="B17" s="85"/>
      <c r="C17" s="85"/>
      <c r="D17" s="85"/>
      <c r="E17" s="85"/>
      <c r="F17" s="85"/>
      <c r="G17" s="4"/>
      <c r="H17" s="4"/>
    </row>
    <row r="18" spans="1:8" ht="15">
      <c r="A18" s="85"/>
      <c r="B18" s="85"/>
      <c r="C18" s="85"/>
      <c r="D18" s="85"/>
      <c r="E18" s="85"/>
      <c r="F18" s="85"/>
      <c r="G18" s="4"/>
      <c r="H18" s="4"/>
    </row>
    <row r="19" spans="1:8" ht="15">
      <c r="A19" s="85"/>
      <c r="B19" s="85"/>
      <c r="C19" s="85"/>
      <c r="D19" s="85"/>
      <c r="E19" s="85"/>
      <c r="F19" s="85"/>
      <c r="G19" s="4"/>
      <c r="H19" s="4"/>
    </row>
    <row r="20" spans="1:8" ht="15">
      <c r="A20" s="85"/>
      <c r="B20" s="85"/>
      <c r="C20" s="85"/>
      <c r="D20" s="85"/>
      <c r="E20" s="85"/>
      <c r="F20" s="85"/>
      <c r="G20" s="4"/>
      <c r="H20" s="4"/>
    </row>
    <row r="21" spans="1:8" ht="15">
      <c r="A21" s="85"/>
      <c r="B21" s="85"/>
      <c r="C21" s="85"/>
      <c r="D21" s="85"/>
      <c r="E21" s="85"/>
      <c r="F21" s="85"/>
      <c r="G21" s="4"/>
      <c r="H21" s="4"/>
    </row>
    <row r="22" spans="1:8" ht="15">
      <c r="A22" s="85"/>
      <c r="B22" s="85"/>
      <c r="C22" s="85"/>
      <c r="D22" s="85"/>
      <c r="E22" s="85"/>
      <c r="F22" s="85"/>
      <c r="G22" s="4"/>
      <c r="H22" s="4"/>
    </row>
    <row r="23" spans="1:8" ht="15">
      <c r="A23" s="85"/>
      <c r="B23" s="85"/>
      <c r="C23" s="85"/>
      <c r="D23" s="85"/>
      <c r="E23" s="85"/>
      <c r="F23" s="85"/>
      <c r="G23" s="4"/>
      <c r="H23" s="4"/>
    </row>
    <row r="24" spans="1:8" ht="15">
      <c r="A24" s="85"/>
      <c r="B24" s="85"/>
      <c r="C24" s="85"/>
      <c r="D24" s="85"/>
      <c r="E24" s="85"/>
      <c r="F24" s="85"/>
      <c r="G24" s="4"/>
      <c r="H24" s="4"/>
    </row>
    <row r="25" spans="1:8" ht="15">
      <c r="A25" s="85"/>
      <c r="B25" s="85"/>
      <c r="C25" s="85"/>
      <c r="D25" s="85"/>
      <c r="E25" s="85"/>
      <c r="F25" s="85"/>
      <c r="G25" s="4"/>
      <c r="H25" s="4"/>
    </row>
    <row r="26" spans="1:8" ht="15">
      <c r="A26" s="85"/>
      <c r="B26" s="85"/>
      <c r="C26" s="85"/>
      <c r="D26" s="85"/>
      <c r="E26" s="85"/>
      <c r="F26" s="85"/>
      <c r="G26" s="4"/>
      <c r="H26" s="4"/>
    </row>
    <row r="27" spans="1:8" ht="15">
      <c r="A27" s="85"/>
      <c r="B27" s="85"/>
      <c r="C27" s="85"/>
      <c r="D27" s="85"/>
      <c r="E27" s="85"/>
      <c r="F27" s="85"/>
      <c r="G27" s="4"/>
      <c r="H27" s="4"/>
    </row>
    <row r="28" spans="1:8" ht="15">
      <c r="A28" s="85"/>
      <c r="B28" s="85"/>
      <c r="C28" s="85"/>
      <c r="D28" s="85"/>
      <c r="E28" s="85"/>
      <c r="F28" s="85"/>
      <c r="G28" s="4"/>
      <c r="H28" s="4"/>
    </row>
    <row r="29" spans="1:8" ht="15">
      <c r="A29" s="85"/>
      <c r="B29" s="85"/>
      <c r="C29" s="85"/>
      <c r="D29" s="85"/>
      <c r="E29" s="85"/>
      <c r="F29" s="85"/>
      <c r="G29" s="4"/>
      <c r="H29" s="4"/>
    </row>
    <row r="30" spans="1:8" ht="15">
      <c r="A30" s="85"/>
      <c r="B30" s="85"/>
      <c r="C30" s="85"/>
      <c r="D30" s="85"/>
      <c r="E30" s="85"/>
      <c r="F30" s="85"/>
      <c r="G30" s="4"/>
      <c r="H30" s="4"/>
    </row>
    <row r="31" spans="1:8" ht="15">
      <c r="A31" s="85"/>
      <c r="B31" s="85"/>
      <c r="C31" s="85"/>
      <c r="D31" s="85"/>
      <c r="E31" s="85"/>
      <c r="F31" s="85"/>
      <c r="G31" s="4"/>
      <c r="H31" s="4"/>
    </row>
    <row r="32" spans="1:8" ht="15">
      <c r="A32" s="85"/>
      <c r="B32" s="85"/>
      <c r="C32" s="85"/>
      <c r="D32" s="85"/>
      <c r="E32" s="85"/>
      <c r="F32" s="85"/>
      <c r="G32" s="4"/>
      <c r="H32" s="4"/>
    </row>
    <row r="33" spans="1:9" ht="15">
      <c r="A33" s="85"/>
      <c r="B33" s="85"/>
      <c r="C33" s="85"/>
      <c r="D33" s="85"/>
      <c r="E33" s="85"/>
      <c r="F33" s="85"/>
      <c r="G33" s="4"/>
      <c r="H33" s="4"/>
    </row>
    <row r="34" spans="1:9" ht="15">
      <c r="A34" s="85"/>
      <c r="B34" s="97"/>
      <c r="C34" s="97"/>
      <c r="D34" s="97"/>
      <c r="E34" s="97"/>
      <c r="F34" s="97" t="s">
        <v>333</v>
      </c>
      <c r="G34" s="84">
        <f>SUM(G9:G33)</f>
        <v>0</v>
      </c>
      <c r="H34" s="84">
        <f>SUM(H9:H33)</f>
        <v>0</v>
      </c>
    </row>
    <row r="35" spans="1:9" ht="15">
      <c r="A35" s="205"/>
      <c r="B35" s="205"/>
      <c r="C35" s="205"/>
      <c r="D35" s="205"/>
      <c r="E35" s="205"/>
      <c r="F35" s="205"/>
      <c r="G35" s="205"/>
      <c r="H35" s="179"/>
      <c r="I35" s="179"/>
    </row>
    <row r="36" spans="1:9" ht="15">
      <c r="A36" s="206" t="s">
        <v>443</v>
      </c>
      <c r="B36" s="206"/>
      <c r="C36" s="205"/>
      <c r="D36" s="205"/>
      <c r="E36" s="205"/>
      <c r="F36" s="205"/>
      <c r="G36" s="205"/>
      <c r="H36" s="179"/>
      <c r="I36" s="179"/>
    </row>
    <row r="37" spans="1:9" ht="15">
      <c r="A37" s="206"/>
      <c r="B37" s="206"/>
      <c r="C37" s="205"/>
      <c r="D37" s="205"/>
      <c r="E37" s="205"/>
      <c r="F37" s="205"/>
      <c r="G37" s="205"/>
      <c r="H37" s="179"/>
      <c r="I37" s="179"/>
    </row>
    <row r="38" spans="1:9" ht="15">
      <c r="A38" s="206"/>
      <c r="B38" s="206"/>
      <c r="C38" s="179"/>
      <c r="D38" s="179"/>
      <c r="E38" s="179"/>
      <c r="F38" s="179"/>
      <c r="G38" s="179"/>
      <c r="H38" s="179"/>
      <c r="I38" s="179"/>
    </row>
    <row r="39" spans="1:9" ht="15">
      <c r="A39" s="206"/>
      <c r="B39" s="206"/>
      <c r="C39" s="179"/>
      <c r="D39" s="179"/>
      <c r="E39" s="179"/>
      <c r="F39" s="179"/>
      <c r="G39" s="179"/>
      <c r="H39" s="179"/>
      <c r="I39" s="179"/>
    </row>
    <row r="40" spans="1:9">
      <c r="A40" s="202"/>
      <c r="B40" s="202"/>
      <c r="C40" s="202"/>
      <c r="D40" s="202"/>
      <c r="E40" s="202"/>
      <c r="F40" s="202"/>
      <c r="G40" s="202"/>
      <c r="H40" s="202"/>
      <c r="I40" s="202"/>
    </row>
    <row r="41" spans="1:9" ht="15">
      <c r="A41" s="185" t="s">
        <v>107</v>
      </c>
      <c r="B41" s="185"/>
      <c r="C41" s="179"/>
      <c r="D41" s="179"/>
      <c r="E41" s="179"/>
      <c r="F41" s="179"/>
      <c r="G41" s="179"/>
      <c r="H41" s="179"/>
      <c r="I41" s="179"/>
    </row>
    <row r="42" spans="1:9" ht="15">
      <c r="A42" s="179"/>
      <c r="B42" s="179"/>
      <c r="C42" s="179"/>
      <c r="D42" s="179"/>
      <c r="E42" s="179"/>
      <c r="F42" s="179"/>
      <c r="G42" s="179"/>
      <c r="H42" s="179"/>
      <c r="I42" s="179"/>
    </row>
    <row r="43" spans="1:9" ht="15">
      <c r="A43" s="179"/>
      <c r="B43" s="179"/>
      <c r="C43" s="179"/>
      <c r="D43" s="179"/>
      <c r="E43" s="179"/>
      <c r="F43" s="179"/>
      <c r="G43" s="179"/>
      <c r="H43" s="179"/>
      <c r="I43" s="186"/>
    </row>
    <row r="44" spans="1:9" ht="15">
      <c r="A44" s="185"/>
      <c r="B44" s="185"/>
      <c r="C44" s="185" t="s">
        <v>400</v>
      </c>
      <c r="D44" s="185"/>
      <c r="E44" s="205"/>
      <c r="F44" s="185"/>
      <c r="G44" s="185"/>
      <c r="H44" s="179"/>
      <c r="I44" s="186"/>
    </row>
    <row r="45" spans="1:9" ht="15">
      <c r="A45" s="179"/>
      <c r="B45" s="179"/>
      <c r="C45" s="179" t="s">
        <v>265</v>
      </c>
      <c r="D45" s="179"/>
      <c r="E45" s="179"/>
      <c r="F45" s="179"/>
      <c r="G45" s="179"/>
      <c r="H45" s="179"/>
      <c r="I45" s="186"/>
    </row>
    <row r="46" spans="1:9">
      <c r="A46" s="187"/>
      <c r="B46" s="187"/>
      <c r="C46" s="187" t="s">
        <v>139</v>
      </c>
      <c r="D46" s="187"/>
      <c r="E46" s="187"/>
      <c r="F46" s="187"/>
      <c r="G46" s="187"/>
    </row>
  </sheetData>
  <mergeCells count="3">
    <mergeCell ref="G1:H1"/>
    <mergeCell ref="G2:H2"/>
    <mergeCell ref="E4:G4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53"/>
  <sheetViews>
    <sheetView view="pageBreakPreview" zoomScale="80" zoomScaleSheetLayoutView="80" workbookViewId="0">
      <selection activeCell="L40" sqref="L40"/>
    </sheetView>
  </sheetViews>
  <sheetFormatPr defaultRowHeight="12.75"/>
  <cols>
    <col min="1" max="1" width="5.42578125" style="180" customWidth="1"/>
    <col min="2" max="2" width="15.28515625" style="180" customWidth="1"/>
    <col min="3" max="4" width="19.28515625" style="180" customWidth="1"/>
    <col min="5" max="5" width="16.85546875" style="180" customWidth="1"/>
    <col min="6" max="6" width="19.5703125" style="180" customWidth="1"/>
    <col min="7" max="7" width="17" style="180" customWidth="1"/>
    <col min="8" max="8" width="13.7109375" style="180" customWidth="1"/>
    <col min="9" max="9" width="30.85546875" style="180" customWidth="1"/>
    <col min="10" max="10" width="18.5703125" style="180" bestFit="1" customWidth="1"/>
    <col min="11" max="11" width="12.28515625" style="180" customWidth="1"/>
    <col min="12" max="12" width="15.140625" style="180" customWidth="1"/>
    <col min="13" max="13" width="22.42578125" style="180" customWidth="1"/>
    <col min="14" max="16384" width="9.140625" style="180"/>
  </cols>
  <sheetData>
    <row r="2" spans="1:13" ht="15">
      <c r="A2" s="480" t="s">
        <v>444</v>
      </c>
      <c r="B2" s="480"/>
      <c r="C2" s="480"/>
      <c r="D2" s="480"/>
      <c r="E2" s="480"/>
      <c r="F2" s="341"/>
      <c r="G2" s="78"/>
      <c r="H2" s="78"/>
      <c r="I2" s="78"/>
      <c r="J2" s="78"/>
      <c r="K2" s="342"/>
      <c r="L2" s="343"/>
      <c r="M2" s="343" t="s">
        <v>109</v>
      </c>
    </row>
    <row r="3" spans="1:13" ht="15">
      <c r="A3" s="79" t="s">
        <v>140</v>
      </c>
      <c r="B3" s="79"/>
      <c r="C3" s="344"/>
      <c r="D3" s="78"/>
      <c r="E3" s="78"/>
      <c r="F3" s="78"/>
      <c r="G3" s="78"/>
      <c r="H3" s="78"/>
      <c r="I3" s="78"/>
      <c r="J3" s="78"/>
      <c r="K3" s="342"/>
      <c r="L3" s="477" t="s">
        <v>533</v>
      </c>
      <c r="M3" s="478"/>
    </row>
    <row r="4" spans="1:13" ht="15">
      <c r="A4" s="79"/>
      <c r="B4" s="79"/>
      <c r="C4" s="79"/>
      <c r="D4" s="344"/>
      <c r="E4" s="344"/>
      <c r="F4" s="344"/>
      <c r="G4" s="344"/>
      <c r="H4" s="344"/>
      <c r="I4" s="344"/>
      <c r="J4" s="344"/>
      <c r="K4" s="342"/>
      <c r="L4" s="342"/>
      <c r="M4" s="342"/>
    </row>
    <row r="5" spans="1:13" ht="15">
      <c r="A5" s="78" t="s">
        <v>269</v>
      </c>
      <c r="B5" s="78"/>
      <c r="C5" s="78"/>
      <c r="D5" s="479" t="s">
        <v>512</v>
      </c>
      <c r="E5" s="479"/>
      <c r="F5" s="479"/>
      <c r="G5" s="78"/>
      <c r="H5" s="78"/>
      <c r="I5" s="78"/>
      <c r="J5" s="78"/>
      <c r="K5" s="79"/>
      <c r="L5" s="79"/>
      <c r="M5" s="79"/>
    </row>
    <row r="6" spans="1:13" ht="15">
      <c r="A6" s="304">
        <f>'ფორმა N1'!A5</f>
        <v>0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>
      <c r="A7" s="78"/>
      <c r="B7" s="78"/>
      <c r="C7" s="78"/>
      <c r="D7" s="78"/>
      <c r="E7" s="78"/>
      <c r="F7" s="78"/>
      <c r="G7" s="78"/>
      <c r="H7" s="78"/>
      <c r="I7" s="78"/>
      <c r="J7" s="78"/>
      <c r="K7" s="79"/>
      <c r="L7" s="79"/>
      <c r="M7" s="79"/>
    </row>
    <row r="8" spans="1:13" ht="15">
      <c r="A8" s="346"/>
      <c r="B8" s="346"/>
      <c r="C8" s="346"/>
      <c r="D8" s="346"/>
      <c r="E8" s="346"/>
      <c r="F8" s="346"/>
      <c r="G8" s="346"/>
      <c r="H8" s="346"/>
      <c r="I8" s="346"/>
      <c r="J8" s="346"/>
      <c r="K8" s="347"/>
      <c r="L8" s="347"/>
      <c r="M8" s="347"/>
    </row>
    <row r="9" spans="1:13" ht="45">
      <c r="A9" s="348" t="s">
        <v>64</v>
      </c>
      <c r="B9" s="348" t="s">
        <v>480</v>
      </c>
      <c r="C9" s="348" t="s">
        <v>445</v>
      </c>
      <c r="D9" s="348" t="s">
        <v>446</v>
      </c>
      <c r="E9" s="348" t="s">
        <v>447</v>
      </c>
      <c r="F9" s="348" t="s">
        <v>448</v>
      </c>
      <c r="G9" s="348" t="s">
        <v>449</v>
      </c>
      <c r="H9" s="348" t="s">
        <v>450</v>
      </c>
      <c r="I9" s="348" t="s">
        <v>451</v>
      </c>
      <c r="J9" s="348" t="s">
        <v>452</v>
      </c>
      <c r="K9" s="348" t="s">
        <v>453</v>
      </c>
      <c r="L9" s="348" t="s">
        <v>454</v>
      </c>
      <c r="M9" s="348" t="s">
        <v>311</v>
      </c>
    </row>
    <row r="10" spans="1:13" ht="66.75" customHeight="1">
      <c r="A10" s="15">
        <v>2</v>
      </c>
      <c r="B10" s="337" t="s">
        <v>625</v>
      </c>
      <c r="C10" s="247" t="s">
        <v>528</v>
      </c>
      <c r="D10" s="15" t="s">
        <v>624</v>
      </c>
      <c r="E10" s="15">
        <v>400193580</v>
      </c>
      <c r="F10" s="15" t="s">
        <v>526</v>
      </c>
      <c r="G10" s="15"/>
      <c r="H10" s="15">
        <v>9.8000000000000007</v>
      </c>
      <c r="I10" s="15" t="s">
        <v>526</v>
      </c>
      <c r="J10" s="15" t="s">
        <v>530</v>
      </c>
      <c r="K10" s="332">
        <v>1750</v>
      </c>
      <c r="L10" s="336">
        <v>1750</v>
      </c>
      <c r="M10" s="15" t="s">
        <v>626</v>
      </c>
    </row>
    <row r="11" spans="1:13" ht="66.75" customHeight="1">
      <c r="A11" s="15">
        <v>2</v>
      </c>
      <c r="B11" s="337" t="s">
        <v>625</v>
      </c>
      <c r="C11" s="247" t="s">
        <v>528</v>
      </c>
      <c r="D11" s="15" t="s">
        <v>624</v>
      </c>
      <c r="E11" s="15">
        <v>400193580</v>
      </c>
      <c r="F11" s="15" t="s">
        <v>526</v>
      </c>
      <c r="G11" s="15"/>
      <c r="H11" s="15">
        <v>16.8</v>
      </c>
      <c r="I11" s="15" t="s">
        <v>526</v>
      </c>
      <c r="J11" s="15" t="s">
        <v>530</v>
      </c>
      <c r="K11" s="332">
        <v>1994</v>
      </c>
      <c r="L11" s="336">
        <v>1994</v>
      </c>
      <c r="M11" s="15" t="s">
        <v>627</v>
      </c>
    </row>
    <row r="12" spans="1:13" ht="66.75" customHeight="1">
      <c r="A12" s="15">
        <v>2</v>
      </c>
      <c r="B12" s="337" t="s">
        <v>534</v>
      </c>
      <c r="C12" s="247" t="s">
        <v>516</v>
      </c>
      <c r="D12" s="15" t="s">
        <v>525</v>
      </c>
      <c r="E12" s="15">
        <v>401996033</v>
      </c>
      <c r="F12" s="15" t="s">
        <v>526</v>
      </c>
      <c r="G12" s="15">
        <v>67</v>
      </c>
      <c r="H12" s="15"/>
      <c r="I12" s="15" t="s">
        <v>526</v>
      </c>
      <c r="J12" s="15" t="s">
        <v>519</v>
      </c>
      <c r="K12" s="332">
        <v>18</v>
      </c>
      <c r="L12" s="336">
        <f>G12*K12</f>
        <v>1206</v>
      </c>
      <c r="M12" s="15" t="s">
        <v>532</v>
      </c>
    </row>
    <row r="13" spans="1:13" ht="86.25" customHeight="1">
      <c r="A13" s="15">
        <v>3</v>
      </c>
      <c r="B13" s="337" t="s">
        <v>534</v>
      </c>
      <c r="C13" s="247" t="s">
        <v>528</v>
      </c>
      <c r="D13" s="15" t="s">
        <v>535</v>
      </c>
      <c r="E13" s="15">
        <v>406123760</v>
      </c>
      <c r="F13" s="15" t="s">
        <v>526</v>
      </c>
      <c r="G13" s="15">
        <v>9</v>
      </c>
      <c r="H13" s="15"/>
      <c r="I13" s="15" t="s">
        <v>526</v>
      </c>
      <c r="J13" s="15" t="s">
        <v>519</v>
      </c>
      <c r="K13" s="332">
        <v>75</v>
      </c>
      <c r="L13" s="336">
        <v>675</v>
      </c>
      <c r="M13" s="15" t="s">
        <v>536</v>
      </c>
    </row>
    <row r="14" spans="1:13" ht="45">
      <c r="A14" s="15">
        <v>3</v>
      </c>
      <c r="B14" s="337" t="s">
        <v>534</v>
      </c>
      <c r="C14" s="247" t="s">
        <v>528</v>
      </c>
      <c r="D14" s="15" t="s">
        <v>527</v>
      </c>
      <c r="E14" s="15">
        <v>202159788</v>
      </c>
      <c r="F14" s="15" t="s">
        <v>526</v>
      </c>
      <c r="G14" s="14">
        <v>30000</v>
      </c>
      <c r="H14" s="14"/>
      <c r="I14" s="15" t="s">
        <v>526</v>
      </c>
      <c r="J14" s="15" t="s">
        <v>519</v>
      </c>
      <c r="K14" s="332">
        <v>9.2499999999999999E-2</v>
      </c>
      <c r="L14" s="336">
        <v>2775</v>
      </c>
      <c r="M14" s="15" t="s">
        <v>537</v>
      </c>
    </row>
    <row r="15" spans="1:13" ht="63" customHeight="1">
      <c r="A15" s="15">
        <v>4</v>
      </c>
      <c r="B15" s="337" t="s">
        <v>534</v>
      </c>
      <c r="C15" s="247" t="s">
        <v>528</v>
      </c>
      <c r="D15" s="15" t="s">
        <v>527</v>
      </c>
      <c r="E15" s="15">
        <v>202159788</v>
      </c>
      <c r="F15" s="15" t="s">
        <v>526</v>
      </c>
      <c r="G15" s="14"/>
      <c r="H15" s="14">
        <v>62.37</v>
      </c>
      <c r="I15" s="15" t="s">
        <v>526</v>
      </c>
      <c r="J15" s="15" t="s">
        <v>530</v>
      </c>
      <c r="K15" s="332">
        <v>21.81</v>
      </c>
      <c r="L15" s="336">
        <v>1360</v>
      </c>
      <c r="M15" s="15" t="s">
        <v>529</v>
      </c>
    </row>
    <row r="16" spans="1:13" ht="86.25" customHeight="1">
      <c r="A16" s="15">
        <v>5</v>
      </c>
      <c r="B16" s="337" t="s">
        <v>538</v>
      </c>
      <c r="C16" s="247" t="s">
        <v>528</v>
      </c>
      <c r="D16" s="15" t="s">
        <v>535</v>
      </c>
      <c r="E16" s="15">
        <v>406123760</v>
      </c>
      <c r="F16" s="15" t="s">
        <v>526</v>
      </c>
      <c r="G16" s="15">
        <v>1</v>
      </c>
      <c r="H16" s="15"/>
      <c r="I16" s="15" t="s">
        <v>526</v>
      </c>
      <c r="J16" s="15" t="s">
        <v>519</v>
      </c>
      <c r="K16" s="332">
        <v>65</v>
      </c>
      <c r="L16" s="336">
        <v>65</v>
      </c>
      <c r="M16" s="15" t="s">
        <v>544</v>
      </c>
    </row>
    <row r="17" spans="1:13" ht="45">
      <c r="A17" s="15">
        <v>6</v>
      </c>
      <c r="B17" s="337" t="s">
        <v>538</v>
      </c>
      <c r="C17" s="247" t="s">
        <v>528</v>
      </c>
      <c r="D17" s="15" t="s">
        <v>539</v>
      </c>
      <c r="E17" s="15">
        <v>4053131165</v>
      </c>
      <c r="F17" s="15" t="s">
        <v>526</v>
      </c>
      <c r="G17" s="14">
        <v>3000</v>
      </c>
      <c r="H17" s="14"/>
      <c r="I17" s="15" t="s">
        <v>526</v>
      </c>
      <c r="J17" s="15" t="s">
        <v>519</v>
      </c>
      <c r="K17" s="332">
        <v>0.35</v>
      </c>
      <c r="L17" s="336">
        <v>1050</v>
      </c>
      <c r="M17" s="15" t="s">
        <v>540</v>
      </c>
    </row>
    <row r="18" spans="1:13" ht="77.25" customHeight="1">
      <c r="A18" s="15">
        <v>7</v>
      </c>
      <c r="B18" s="337" t="s">
        <v>538</v>
      </c>
      <c r="C18" s="247" t="s">
        <v>528</v>
      </c>
      <c r="D18" s="15" t="s">
        <v>539</v>
      </c>
      <c r="E18" s="15">
        <v>4053131165</v>
      </c>
      <c r="F18" s="15" t="s">
        <v>526</v>
      </c>
      <c r="G18" s="14"/>
      <c r="H18" s="14">
        <v>7.14</v>
      </c>
      <c r="I18" s="15" t="s">
        <v>526</v>
      </c>
      <c r="J18" s="14" t="s">
        <v>530</v>
      </c>
      <c r="K18" s="332">
        <v>35</v>
      </c>
      <c r="L18" s="336">
        <v>249.9</v>
      </c>
      <c r="M18" s="15" t="s">
        <v>541</v>
      </c>
    </row>
    <row r="19" spans="1:13" ht="77.25" customHeight="1">
      <c r="A19" s="15">
        <v>8</v>
      </c>
      <c r="B19" s="337" t="s">
        <v>538</v>
      </c>
      <c r="C19" s="247" t="s">
        <v>528</v>
      </c>
      <c r="D19" s="15" t="s">
        <v>539</v>
      </c>
      <c r="E19" s="15">
        <v>4053131165</v>
      </c>
      <c r="F19" s="15" t="s">
        <v>526</v>
      </c>
      <c r="G19" s="14"/>
      <c r="H19" s="14">
        <v>9</v>
      </c>
      <c r="I19" s="15" t="s">
        <v>526</v>
      </c>
      <c r="J19" s="14" t="s">
        <v>530</v>
      </c>
      <c r="K19" s="332">
        <v>13.9</v>
      </c>
      <c r="L19" s="336">
        <v>125.1</v>
      </c>
      <c r="M19" s="15" t="s">
        <v>542</v>
      </c>
    </row>
    <row r="20" spans="1:13" ht="77.25" customHeight="1">
      <c r="A20" s="15">
        <v>9</v>
      </c>
      <c r="B20" s="337" t="s">
        <v>538</v>
      </c>
      <c r="C20" s="247" t="s">
        <v>528</v>
      </c>
      <c r="D20" s="15" t="s">
        <v>539</v>
      </c>
      <c r="E20" s="15">
        <v>4053131165</v>
      </c>
      <c r="F20" s="15" t="s">
        <v>526</v>
      </c>
      <c r="G20" s="14"/>
      <c r="H20" s="14">
        <v>22</v>
      </c>
      <c r="I20" s="15" t="s">
        <v>526</v>
      </c>
      <c r="J20" s="14" t="s">
        <v>530</v>
      </c>
      <c r="K20" s="332">
        <v>24</v>
      </c>
      <c r="L20" s="336">
        <v>528</v>
      </c>
      <c r="M20" s="15" t="s">
        <v>543</v>
      </c>
    </row>
    <row r="21" spans="1:13" ht="45">
      <c r="A21" s="15">
        <v>10</v>
      </c>
      <c r="B21" s="337" t="s">
        <v>546</v>
      </c>
      <c r="C21" s="247" t="s">
        <v>528</v>
      </c>
      <c r="D21" s="15" t="s">
        <v>527</v>
      </c>
      <c r="E21" s="15">
        <v>401996033</v>
      </c>
      <c r="F21" s="15" t="s">
        <v>526</v>
      </c>
      <c r="G21" s="14">
        <v>10</v>
      </c>
      <c r="H21" s="15"/>
      <c r="I21" s="15" t="s">
        <v>526</v>
      </c>
      <c r="J21" s="15" t="s">
        <v>519</v>
      </c>
      <c r="K21" s="332">
        <v>80</v>
      </c>
      <c r="L21" s="336">
        <f>G21*K21</f>
        <v>800</v>
      </c>
      <c r="M21" s="15" t="s">
        <v>545</v>
      </c>
    </row>
    <row r="22" spans="1:13" ht="85.5" customHeight="1">
      <c r="A22" s="15">
        <v>11</v>
      </c>
      <c r="B22" s="337" t="s">
        <v>547</v>
      </c>
      <c r="C22" s="247" t="s">
        <v>528</v>
      </c>
      <c r="D22" s="15" t="s">
        <v>548</v>
      </c>
      <c r="E22" s="15">
        <v>202460755</v>
      </c>
      <c r="F22" s="15" t="s">
        <v>526</v>
      </c>
      <c r="G22" s="14">
        <v>6000</v>
      </c>
      <c r="H22" s="14"/>
      <c r="I22" s="14" t="s">
        <v>549</v>
      </c>
      <c r="J22" s="15" t="s">
        <v>519</v>
      </c>
      <c r="K22" s="332">
        <v>0.09</v>
      </c>
      <c r="L22" s="336">
        <v>540</v>
      </c>
      <c r="M22" s="15" t="s">
        <v>550</v>
      </c>
    </row>
    <row r="23" spans="1:13" ht="85.5" customHeight="1">
      <c r="A23" s="15">
        <v>12</v>
      </c>
      <c r="B23" s="337" t="s">
        <v>589</v>
      </c>
      <c r="C23" s="247" t="s">
        <v>528</v>
      </c>
      <c r="D23" s="15" t="s">
        <v>548</v>
      </c>
      <c r="E23" s="15">
        <v>202460755</v>
      </c>
      <c r="F23" s="15" t="s">
        <v>526</v>
      </c>
      <c r="G23" s="14">
        <v>6000</v>
      </c>
      <c r="H23" s="14"/>
      <c r="I23" s="14" t="s">
        <v>590</v>
      </c>
      <c r="J23" s="15" t="s">
        <v>519</v>
      </c>
      <c r="K23" s="332">
        <v>0.09</v>
      </c>
      <c r="L23" s="336">
        <v>540</v>
      </c>
      <c r="M23" s="15" t="s">
        <v>588</v>
      </c>
    </row>
    <row r="24" spans="1:13" ht="87.75" customHeight="1">
      <c r="A24" s="15">
        <v>13</v>
      </c>
      <c r="B24" s="337" t="s">
        <v>589</v>
      </c>
      <c r="C24" s="247" t="s">
        <v>528</v>
      </c>
      <c r="D24" s="15" t="s">
        <v>548</v>
      </c>
      <c r="E24" s="15">
        <v>202460755</v>
      </c>
      <c r="F24" s="15" t="s">
        <v>526</v>
      </c>
      <c r="G24" s="14">
        <v>9000</v>
      </c>
      <c r="H24" s="14"/>
      <c r="I24" s="14" t="s">
        <v>591</v>
      </c>
      <c r="J24" s="15" t="s">
        <v>519</v>
      </c>
      <c r="K24" s="332">
        <v>0.08</v>
      </c>
      <c r="L24" s="336">
        <v>720</v>
      </c>
      <c r="M24" s="15" t="s">
        <v>592</v>
      </c>
    </row>
    <row r="25" spans="1:13" ht="87.75" customHeight="1">
      <c r="A25" s="15">
        <v>14</v>
      </c>
      <c r="B25" s="337" t="s">
        <v>589</v>
      </c>
      <c r="C25" s="247" t="s">
        <v>528</v>
      </c>
      <c r="D25" s="15" t="s">
        <v>548</v>
      </c>
      <c r="E25" s="15">
        <v>202460755</v>
      </c>
      <c r="F25" s="15" t="s">
        <v>526</v>
      </c>
      <c r="G25" s="14">
        <v>3000</v>
      </c>
      <c r="H25" s="14"/>
      <c r="I25" s="14" t="s">
        <v>593</v>
      </c>
      <c r="J25" s="15" t="s">
        <v>519</v>
      </c>
      <c r="K25" s="332">
        <v>0.1</v>
      </c>
      <c r="L25" s="336">
        <v>300</v>
      </c>
      <c r="M25" s="15" t="s">
        <v>594</v>
      </c>
    </row>
    <row r="26" spans="1:13" ht="85.5" customHeight="1">
      <c r="A26" s="15">
        <v>15</v>
      </c>
      <c r="B26" s="337" t="s">
        <v>589</v>
      </c>
      <c r="C26" s="247" t="s">
        <v>528</v>
      </c>
      <c r="D26" s="15" t="s">
        <v>548</v>
      </c>
      <c r="E26" s="15">
        <v>202460755</v>
      </c>
      <c r="F26" s="15" t="s">
        <v>526</v>
      </c>
      <c r="G26" s="14">
        <v>6000</v>
      </c>
      <c r="H26" s="14"/>
      <c r="I26" s="14" t="s">
        <v>595</v>
      </c>
      <c r="J26" s="15" t="s">
        <v>519</v>
      </c>
      <c r="K26" s="332">
        <v>0.09</v>
      </c>
      <c r="L26" s="336">
        <v>540</v>
      </c>
      <c r="M26" s="15" t="s">
        <v>596</v>
      </c>
    </row>
    <row r="27" spans="1:13" ht="85.5" customHeight="1">
      <c r="A27" s="15">
        <v>16</v>
      </c>
      <c r="B27" s="337" t="s">
        <v>589</v>
      </c>
      <c r="C27" s="247" t="s">
        <v>528</v>
      </c>
      <c r="D27" s="15" t="s">
        <v>548</v>
      </c>
      <c r="E27" s="15">
        <v>202460755</v>
      </c>
      <c r="F27" s="15" t="s">
        <v>526</v>
      </c>
      <c r="G27" s="14">
        <v>6000</v>
      </c>
      <c r="H27" s="14"/>
      <c r="I27" s="14" t="s">
        <v>597</v>
      </c>
      <c r="J27" s="15" t="s">
        <v>519</v>
      </c>
      <c r="K27" s="332">
        <v>0.09</v>
      </c>
      <c r="L27" s="336">
        <v>540</v>
      </c>
      <c r="M27" s="15" t="s">
        <v>598</v>
      </c>
    </row>
    <row r="28" spans="1:13" ht="87.75" customHeight="1">
      <c r="A28" s="15">
        <v>17</v>
      </c>
      <c r="B28" s="337" t="s">
        <v>589</v>
      </c>
      <c r="C28" s="247" t="s">
        <v>528</v>
      </c>
      <c r="D28" s="15" t="s">
        <v>548</v>
      </c>
      <c r="E28" s="15">
        <v>202460755</v>
      </c>
      <c r="F28" s="15" t="s">
        <v>526</v>
      </c>
      <c r="G28" s="14">
        <v>9000</v>
      </c>
      <c r="H28" s="14"/>
      <c r="I28" s="14" t="s">
        <v>599</v>
      </c>
      <c r="J28" s="15" t="s">
        <v>519</v>
      </c>
      <c r="K28" s="332">
        <v>0.08</v>
      </c>
      <c r="L28" s="336">
        <v>720</v>
      </c>
      <c r="M28" s="15" t="s">
        <v>600</v>
      </c>
    </row>
    <row r="29" spans="1:13" ht="85.5" customHeight="1">
      <c r="A29" s="15">
        <v>18</v>
      </c>
      <c r="B29" s="337" t="s">
        <v>589</v>
      </c>
      <c r="C29" s="247" t="s">
        <v>528</v>
      </c>
      <c r="D29" s="15" t="s">
        <v>548</v>
      </c>
      <c r="E29" s="15">
        <v>202460755</v>
      </c>
      <c r="F29" s="15" t="s">
        <v>526</v>
      </c>
      <c r="G29" s="14">
        <v>6000</v>
      </c>
      <c r="H29" s="14"/>
      <c r="I29" s="14" t="s">
        <v>601</v>
      </c>
      <c r="J29" s="15" t="s">
        <v>519</v>
      </c>
      <c r="K29" s="332">
        <v>0.09</v>
      </c>
      <c r="L29" s="336">
        <v>540</v>
      </c>
      <c r="M29" s="15" t="s">
        <v>602</v>
      </c>
    </row>
    <row r="30" spans="1:13" ht="115.5" customHeight="1">
      <c r="A30" s="15">
        <v>19</v>
      </c>
      <c r="B30" s="337" t="s">
        <v>603</v>
      </c>
      <c r="C30" s="247" t="s">
        <v>528</v>
      </c>
      <c r="D30" s="15" t="s">
        <v>548</v>
      </c>
      <c r="E30" s="15">
        <v>202460755</v>
      </c>
      <c r="F30" s="15" t="s">
        <v>526</v>
      </c>
      <c r="G30" s="14">
        <v>4500</v>
      </c>
      <c r="H30" s="14"/>
      <c r="I30" s="14" t="s">
        <v>605</v>
      </c>
      <c r="J30" s="15" t="s">
        <v>519</v>
      </c>
      <c r="K30" s="332">
        <v>0.08</v>
      </c>
      <c r="L30" s="336">
        <v>360</v>
      </c>
      <c r="M30" s="15" t="s">
        <v>606</v>
      </c>
    </row>
    <row r="31" spans="1:13" ht="147" customHeight="1">
      <c r="A31" s="15">
        <v>20</v>
      </c>
      <c r="B31" s="337" t="s">
        <v>603</v>
      </c>
      <c r="C31" s="247" t="s">
        <v>528</v>
      </c>
      <c r="D31" s="15" t="s">
        <v>548</v>
      </c>
      <c r="E31" s="15">
        <v>202460755</v>
      </c>
      <c r="F31" s="15" t="s">
        <v>526</v>
      </c>
      <c r="G31" s="14">
        <v>4500</v>
      </c>
      <c r="H31" s="14"/>
      <c r="I31" s="14" t="s">
        <v>605</v>
      </c>
      <c r="J31" s="15" t="s">
        <v>519</v>
      </c>
      <c r="K31" s="332">
        <v>0.08</v>
      </c>
      <c r="L31" s="336">
        <v>360</v>
      </c>
      <c r="M31" s="349" t="s">
        <v>606</v>
      </c>
    </row>
    <row r="32" spans="1:13" ht="266.25" customHeight="1">
      <c r="A32" s="15">
        <v>21</v>
      </c>
      <c r="B32" s="337" t="s">
        <v>603</v>
      </c>
      <c r="C32" s="247" t="s">
        <v>528</v>
      </c>
      <c r="D32" s="15" t="s">
        <v>548</v>
      </c>
      <c r="E32" s="15">
        <v>202460755</v>
      </c>
      <c r="F32" s="15" t="s">
        <v>526</v>
      </c>
      <c r="G32" s="14">
        <v>18000</v>
      </c>
      <c r="H32" s="14"/>
      <c r="I32" s="14" t="s">
        <v>608</v>
      </c>
      <c r="J32" s="15" t="s">
        <v>519</v>
      </c>
      <c r="K32" s="332">
        <v>0.155</v>
      </c>
      <c r="L32" s="336">
        <v>2790</v>
      </c>
      <c r="M32" s="15" t="s">
        <v>607</v>
      </c>
    </row>
    <row r="33" spans="1:13" ht="98.25" customHeight="1">
      <c r="A33" s="15">
        <v>22</v>
      </c>
      <c r="B33" s="337" t="s">
        <v>603</v>
      </c>
      <c r="C33" s="247" t="s">
        <v>528</v>
      </c>
      <c r="D33" s="15" t="s">
        <v>548</v>
      </c>
      <c r="E33" s="15">
        <v>202460755</v>
      </c>
      <c r="F33" s="15" t="s">
        <v>526</v>
      </c>
      <c r="G33" s="14">
        <v>6000</v>
      </c>
      <c r="H33" s="14"/>
      <c r="I33" s="14" t="s">
        <v>610</v>
      </c>
      <c r="J33" s="15" t="s">
        <v>519</v>
      </c>
      <c r="K33" s="332">
        <v>0.09</v>
      </c>
      <c r="L33" s="336">
        <v>540</v>
      </c>
      <c r="M33" s="15" t="s">
        <v>609</v>
      </c>
    </row>
    <row r="34" spans="1:13" ht="60">
      <c r="A34" s="15">
        <v>23</v>
      </c>
      <c r="B34" s="337" t="s">
        <v>603</v>
      </c>
      <c r="C34" s="247" t="s">
        <v>528</v>
      </c>
      <c r="D34" s="15" t="s">
        <v>548</v>
      </c>
      <c r="E34" s="15">
        <v>202460755</v>
      </c>
      <c r="F34" s="15" t="s">
        <v>526</v>
      </c>
      <c r="G34" s="14">
        <v>3000</v>
      </c>
      <c r="H34" s="14"/>
      <c r="I34" s="14" t="s">
        <v>612</v>
      </c>
      <c r="J34" s="15" t="s">
        <v>519</v>
      </c>
      <c r="K34" s="332">
        <v>0.1</v>
      </c>
      <c r="L34" s="336">
        <v>300</v>
      </c>
      <c r="M34" s="15" t="s">
        <v>611</v>
      </c>
    </row>
    <row r="35" spans="1:13" ht="87" customHeight="1">
      <c r="A35" s="15">
        <v>24</v>
      </c>
      <c r="B35" s="337" t="s">
        <v>603</v>
      </c>
      <c r="C35" s="247" t="s">
        <v>528</v>
      </c>
      <c r="D35" s="15" t="s">
        <v>548</v>
      </c>
      <c r="E35" s="15">
        <v>202460755</v>
      </c>
      <c r="F35" s="15" t="s">
        <v>526</v>
      </c>
      <c r="G35" s="14">
        <v>6000</v>
      </c>
      <c r="H35" s="14"/>
      <c r="I35" s="14" t="s">
        <v>614</v>
      </c>
      <c r="J35" s="15" t="s">
        <v>519</v>
      </c>
      <c r="K35" s="332">
        <v>0.09</v>
      </c>
      <c r="L35" s="336">
        <v>540</v>
      </c>
      <c r="M35" s="15" t="s">
        <v>613</v>
      </c>
    </row>
    <row r="36" spans="1:13" ht="120.75" customHeight="1">
      <c r="A36" s="15">
        <v>25</v>
      </c>
      <c r="B36" s="337" t="s">
        <v>603</v>
      </c>
      <c r="C36" s="247" t="s">
        <v>604</v>
      </c>
      <c r="D36" s="15" t="s">
        <v>615</v>
      </c>
      <c r="E36" s="15">
        <v>205255917</v>
      </c>
      <c r="F36" s="15" t="s">
        <v>526</v>
      </c>
      <c r="G36" s="14"/>
      <c r="H36" s="14">
        <v>32.479999999999997</v>
      </c>
      <c r="I36" s="15" t="s">
        <v>526</v>
      </c>
      <c r="J36" s="14" t="s">
        <v>530</v>
      </c>
      <c r="K36" s="4">
        <v>75.930000000000007</v>
      </c>
      <c r="L36" s="336">
        <v>2466.04</v>
      </c>
      <c r="M36" s="15" t="s">
        <v>616</v>
      </c>
    </row>
    <row r="37" spans="1:13" ht="15">
      <c r="A37" s="15">
        <v>26</v>
      </c>
      <c r="B37" s="337"/>
      <c r="C37" s="247"/>
      <c r="D37" s="14"/>
      <c r="E37" s="14"/>
      <c r="F37" s="14"/>
      <c r="G37" s="14"/>
      <c r="H37" s="14"/>
      <c r="I37" s="14"/>
      <c r="J37" s="14"/>
      <c r="K37" s="4"/>
      <c r="L37" s="4"/>
      <c r="M37" s="14"/>
    </row>
    <row r="38" spans="1:13" ht="15">
      <c r="A38" s="15">
        <v>27</v>
      </c>
      <c r="B38" s="337"/>
      <c r="C38" s="247"/>
      <c r="D38" s="14"/>
      <c r="E38" s="14"/>
      <c r="F38" s="14"/>
      <c r="G38" s="14"/>
      <c r="H38" s="14"/>
      <c r="I38" s="14"/>
      <c r="J38" s="14"/>
      <c r="K38" s="4"/>
      <c r="L38" s="4"/>
      <c r="M38" s="14"/>
    </row>
    <row r="39" spans="1:13" ht="15">
      <c r="A39" s="14" t="s">
        <v>271</v>
      </c>
      <c r="B39" s="350"/>
      <c r="C39" s="247"/>
      <c r="D39" s="14"/>
      <c r="E39" s="14"/>
      <c r="F39" s="14"/>
      <c r="G39" s="14"/>
      <c r="H39" s="14"/>
      <c r="I39" s="14"/>
      <c r="J39" s="14"/>
      <c r="K39" s="4"/>
      <c r="L39" s="4"/>
      <c r="M39" s="14"/>
    </row>
    <row r="40" spans="1:13" ht="15">
      <c r="A40" s="14"/>
      <c r="B40" s="350"/>
      <c r="C40" s="247"/>
      <c r="D40" s="351"/>
      <c r="E40" s="351"/>
      <c r="F40" s="351"/>
      <c r="G40" s="351"/>
      <c r="H40" s="14"/>
      <c r="I40" s="14"/>
      <c r="J40" s="14"/>
      <c r="K40" s="14" t="s">
        <v>455</v>
      </c>
      <c r="L40" s="332">
        <f>SUM(L10:L39)</f>
        <v>24374.04</v>
      </c>
      <c r="M40" s="14"/>
    </row>
    <row r="41" spans="1:13" ht="15">
      <c r="A41" s="205"/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179"/>
    </row>
    <row r="42" spans="1:13" ht="15">
      <c r="A42" s="206" t="s">
        <v>456</v>
      </c>
      <c r="B42" s="206"/>
      <c r="C42" s="206"/>
      <c r="D42" s="205"/>
      <c r="E42" s="205"/>
      <c r="F42" s="205"/>
      <c r="G42" s="205"/>
      <c r="H42" s="205"/>
      <c r="I42" s="205"/>
      <c r="J42" s="205"/>
      <c r="K42" s="205"/>
      <c r="L42" s="179"/>
    </row>
    <row r="43" spans="1:13" ht="15">
      <c r="A43" s="206" t="s">
        <v>457</v>
      </c>
      <c r="B43" s="206"/>
      <c r="C43" s="206"/>
      <c r="D43" s="205"/>
      <c r="E43" s="205"/>
      <c r="F43" s="205"/>
      <c r="G43" s="205"/>
      <c r="H43" s="205"/>
      <c r="I43" s="205"/>
      <c r="J43" s="205"/>
      <c r="K43" s="205"/>
      <c r="L43" s="179"/>
    </row>
    <row r="44" spans="1:13" ht="15">
      <c r="A44" s="206" t="s">
        <v>458</v>
      </c>
      <c r="B44" s="206"/>
      <c r="C44" s="206"/>
      <c r="D44" s="179"/>
      <c r="E44" s="179"/>
      <c r="F44" s="179"/>
      <c r="G44" s="179"/>
      <c r="H44" s="179"/>
      <c r="I44" s="179"/>
      <c r="J44" s="179"/>
      <c r="K44" s="179"/>
      <c r="L44" s="179"/>
    </row>
    <row r="45" spans="1:13" ht="15">
      <c r="A45" s="206" t="s">
        <v>459</v>
      </c>
      <c r="B45" s="206"/>
      <c r="C45" s="206"/>
      <c r="D45" s="179"/>
      <c r="E45" s="179"/>
      <c r="F45" s="179"/>
      <c r="G45" s="179"/>
      <c r="H45" s="179"/>
      <c r="I45" s="179"/>
      <c r="J45" s="179"/>
      <c r="K45" s="179"/>
      <c r="L45" s="179"/>
    </row>
    <row r="46" spans="1:13" ht="15" customHeight="1">
      <c r="A46" s="481" t="s">
        <v>476</v>
      </c>
      <c r="B46" s="481"/>
      <c r="C46" s="481"/>
      <c r="D46" s="481"/>
      <c r="E46" s="481"/>
      <c r="F46" s="481"/>
      <c r="G46" s="481"/>
      <c r="H46" s="481"/>
      <c r="I46" s="481"/>
      <c r="J46" s="481"/>
      <c r="K46" s="481"/>
      <c r="L46" s="481"/>
    </row>
    <row r="47" spans="1:13" ht="15" customHeight="1">
      <c r="A47" s="481"/>
      <c r="B47" s="481"/>
      <c r="C47" s="481"/>
      <c r="D47" s="481"/>
      <c r="E47" s="481"/>
      <c r="F47" s="481"/>
      <c r="G47" s="481"/>
      <c r="H47" s="481"/>
      <c r="I47" s="481"/>
      <c r="J47" s="481"/>
      <c r="K47" s="481"/>
      <c r="L47" s="481"/>
    </row>
    <row r="48" spans="1:13" ht="12.75" customHeight="1">
      <c r="A48" s="352"/>
      <c r="B48" s="352"/>
      <c r="C48" s="352"/>
      <c r="D48" s="352"/>
      <c r="E48" s="352"/>
      <c r="F48" s="352"/>
      <c r="G48" s="352"/>
      <c r="H48" s="352"/>
      <c r="I48" s="352"/>
      <c r="J48" s="352"/>
      <c r="K48" s="352"/>
      <c r="L48" s="352"/>
    </row>
    <row r="49" spans="1:12" ht="15">
      <c r="A49" s="470" t="s">
        <v>107</v>
      </c>
      <c r="B49" s="470"/>
      <c r="C49" s="470"/>
      <c r="D49" s="248"/>
      <c r="E49" s="249"/>
      <c r="F49" s="249"/>
      <c r="G49" s="248"/>
      <c r="H49" s="248"/>
      <c r="I49" s="248"/>
      <c r="J49" s="248"/>
      <c r="K49" s="248"/>
      <c r="L49" s="179"/>
    </row>
    <row r="50" spans="1:12" ht="15">
      <c r="A50" s="248"/>
      <c r="B50" s="248"/>
      <c r="C50" s="249"/>
      <c r="D50" s="248"/>
      <c r="E50" s="249"/>
      <c r="F50" s="249"/>
      <c r="G50" s="248"/>
      <c r="H50" s="248"/>
      <c r="I50" s="248"/>
      <c r="J50" s="248"/>
      <c r="K50" s="250"/>
      <c r="L50" s="179"/>
    </row>
    <row r="51" spans="1:12" ht="15" customHeight="1">
      <c r="A51" s="248"/>
      <c r="B51" s="248"/>
      <c r="C51" s="249"/>
      <c r="D51" s="471" t="s">
        <v>263</v>
      </c>
      <c r="E51" s="471"/>
      <c r="F51" s="338"/>
      <c r="G51" s="251"/>
      <c r="H51" s="472" t="s">
        <v>460</v>
      </c>
      <c r="I51" s="472"/>
      <c r="J51" s="472"/>
      <c r="K51" s="252"/>
      <c r="L51" s="179"/>
    </row>
    <row r="52" spans="1:12" ht="15">
      <c r="A52" s="248"/>
      <c r="B52" s="248"/>
      <c r="C52" s="249"/>
      <c r="D52" s="248"/>
      <c r="E52" s="249"/>
      <c r="F52" s="249"/>
      <c r="G52" s="248"/>
      <c r="H52" s="473"/>
      <c r="I52" s="473"/>
      <c r="J52" s="473"/>
      <c r="K52" s="252"/>
      <c r="L52" s="179"/>
    </row>
    <row r="53" spans="1:12" ht="15">
      <c r="A53" s="248"/>
      <c r="B53" s="248"/>
      <c r="C53" s="249"/>
      <c r="D53" s="468" t="s">
        <v>139</v>
      </c>
      <c r="E53" s="468"/>
      <c r="F53" s="338"/>
      <c r="G53" s="251"/>
      <c r="H53" s="248"/>
      <c r="I53" s="248"/>
      <c r="J53" s="248"/>
      <c r="K53" s="248"/>
      <c r="L53" s="179"/>
    </row>
  </sheetData>
  <mergeCells count="8">
    <mergeCell ref="D53:E53"/>
    <mergeCell ref="A2:E2"/>
    <mergeCell ref="L3:M3"/>
    <mergeCell ref="A49:C49"/>
    <mergeCell ref="D51:E51"/>
    <mergeCell ref="H51:J52"/>
    <mergeCell ref="A46:L47"/>
    <mergeCell ref="D5:F5"/>
  </mergeCells>
  <dataValidations count="1">
    <dataValidation type="list" allowBlank="1" showInputMessage="1" showErrorMessage="1" sqref="C10:C40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2"/>
  <sheetViews>
    <sheetView showGridLines="0" view="pageBreakPreview" topLeftCell="B1" zoomScale="80" zoomScaleNormal="100" zoomScaleSheetLayoutView="80" workbookViewId="0">
      <selection activeCell="C2" sqref="C2:D2"/>
    </sheetView>
  </sheetViews>
  <sheetFormatPr defaultRowHeight="15"/>
  <cols>
    <col min="1" max="1" width="14.28515625" style="2" bestFit="1" customWidth="1"/>
    <col min="2" max="2" width="77.85546875" style="2" customWidth="1"/>
    <col min="3" max="3" width="29" style="2" customWidth="1"/>
    <col min="4" max="4" width="33.140625" style="2" customWidth="1"/>
    <col min="5" max="16384" width="9.140625" style="2"/>
  </cols>
  <sheetData>
    <row r="1" spans="1:5">
      <c r="A1" s="72" t="s">
        <v>424</v>
      </c>
      <c r="B1" s="74"/>
      <c r="C1" s="482" t="s">
        <v>109</v>
      </c>
      <c r="D1" s="482"/>
    </row>
    <row r="2" spans="1:5">
      <c r="A2" s="72" t="s">
        <v>425</v>
      </c>
      <c r="B2" s="74"/>
      <c r="C2" s="462" t="s">
        <v>533</v>
      </c>
      <c r="D2" s="463"/>
    </row>
    <row r="3" spans="1:5">
      <c r="A3" s="74" t="s">
        <v>140</v>
      </c>
      <c r="B3" s="74"/>
      <c r="C3" s="73"/>
      <c r="D3" s="73"/>
    </row>
    <row r="4" spans="1:5">
      <c r="A4" s="72"/>
      <c r="B4" s="74"/>
      <c r="C4" s="73"/>
      <c r="D4" s="73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466" t="s">
        <v>512</v>
      </c>
      <c r="D5" s="466"/>
      <c r="E5" s="305"/>
    </row>
    <row r="6" spans="1:5">
      <c r="A6" s="116">
        <f>'ფორმა N1'!A5</f>
        <v>0</v>
      </c>
      <c r="B6" s="117"/>
      <c r="C6" s="117"/>
      <c r="D6" s="58"/>
      <c r="E6" s="5"/>
    </row>
    <row r="7" spans="1:5">
      <c r="A7" s="75"/>
      <c r="B7" s="75"/>
      <c r="C7" s="75"/>
      <c r="D7" s="74"/>
      <c r="E7" s="5"/>
    </row>
    <row r="8" spans="1:5" s="6" customFormat="1">
      <c r="A8" s="98"/>
      <c r="B8" s="98"/>
      <c r="C8" s="76"/>
      <c r="D8" s="76"/>
    </row>
    <row r="9" spans="1:5" s="6" customFormat="1">
      <c r="A9" s="103" t="s">
        <v>64</v>
      </c>
      <c r="B9" s="77" t="s">
        <v>11</v>
      </c>
      <c r="C9" s="77" t="s">
        <v>10</v>
      </c>
      <c r="D9" s="77" t="s">
        <v>9</v>
      </c>
    </row>
    <row r="10" spans="1:5" s="7" customFormat="1">
      <c r="A10" s="13">
        <v>1</v>
      </c>
      <c r="B10" s="13" t="s">
        <v>108</v>
      </c>
      <c r="C10" s="80">
        <f>SUM(C11,C14,C17,C20:C22)</f>
        <v>0</v>
      </c>
      <c r="D10" s="80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0">
        <f>SUM(C12:C13)</f>
        <v>0</v>
      </c>
      <c r="D11" s="80">
        <f>SUM(D12:D13)</f>
        <v>0</v>
      </c>
    </row>
    <row r="12" spans="1:5" s="9" customFormat="1" ht="18">
      <c r="A12" s="16" t="s">
        <v>30</v>
      </c>
      <c r="B12" s="16" t="s">
        <v>70</v>
      </c>
      <c r="C12" s="33"/>
      <c r="D12" s="34"/>
    </row>
    <row r="13" spans="1:5" s="9" customFormat="1" ht="18">
      <c r="A13" s="16" t="s">
        <v>31</v>
      </c>
      <c r="B13" s="16" t="s">
        <v>71</v>
      </c>
      <c r="C13" s="33"/>
      <c r="D13" s="34"/>
    </row>
    <row r="14" spans="1:5" s="3" customFormat="1">
      <c r="A14" s="14">
        <v>1.2</v>
      </c>
      <c r="B14" s="14" t="s">
        <v>69</v>
      </c>
      <c r="C14" s="80">
        <f>SUM(C15:C16)</f>
        <v>0</v>
      </c>
      <c r="D14" s="80">
        <f>SUM(D15:D16)</f>
        <v>0</v>
      </c>
    </row>
    <row r="15" spans="1:5">
      <c r="A15" s="16" t="s">
        <v>32</v>
      </c>
      <c r="B15" s="16" t="s">
        <v>72</v>
      </c>
      <c r="C15" s="33"/>
      <c r="D15" s="34"/>
    </row>
    <row r="16" spans="1:5">
      <c r="A16" s="16" t="s">
        <v>33</v>
      </c>
      <c r="B16" s="16" t="s">
        <v>73</v>
      </c>
      <c r="C16" s="33"/>
      <c r="D16" s="34"/>
    </row>
    <row r="17" spans="1:9">
      <c r="A17" s="14">
        <v>1.3</v>
      </c>
      <c r="B17" s="14" t="s">
        <v>74</v>
      </c>
      <c r="C17" s="80">
        <f>SUM(C18:C19)</f>
        <v>0</v>
      </c>
      <c r="D17" s="80">
        <f>SUM(D18:D19)</f>
        <v>0</v>
      </c>
    </row>
    <row r="18" spans="1:9">
      <c r="A18" s="16" t="s">
        <v>50</v>
      </c>
      <c r="B18" s="16" t="s">
        <v>75</v>
      </c>
      <c r="C18" s="33"/>
      <c r="D18" s="34"/>
    </row>
    <row r="19" spans="1:9">
      <c r="A19" s="16" t="s">
        <v>51</v>
      </c>
      <c r="B19" s="16" t="s">
        <v>76</v>
      </c>
      <c r="C19" s="33"/>
      <c r="D19" s="34"/>
    </row>
    <row r="20" spans="1:9">
      <c r="A20" s="14">
        <v>1.4</v>
      </c>
      <c r="B20" s="14" t="s">
        <v>77</v>
      </c>
      <c r="C20" s="33"/>
      <c r="D20" s="34"/>
    </row>
    <row r="21" spans="1:9">
      <c r="A21" s="14">
        <v>1.5</v>
      </c>
      <c r="B21" s="14" t="s">
        <v>78</v>
      </c>
      <c r="C21" s="33"/>
      <c r="D21" s="34"/>
    </row>
    <row r="22" spans="1:9">
      <c r="A22" s="14">
        <v>1.6</v>
      </c>
      <c r="B22" s="14" t="s">
        <v>8</v>
      </c>
      <c r="C22" s="33"/>
      <c r="D22" s="34"/>
    </row>
    <row r="25" spans="1:9" s="22" customFormat="1" ht="12.75"/>
    <row r="26" spans="1:9">
      <c r="A26" s="67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67" t="s">
        <v>266</v>
      </c>
      <c r="D29" s="12"/>
      <c r="E29"/>
      <c r="F29"/>
      <c r="G29"/>
      <c r="H29"/>
      <c r="I29"/>
    </row>
    <row r="30" spans="1:9">
      <c r="A30"/>
      <c r="B30" s="2" t="s">
        <v>265</v>
      </c>
      <c r="D30" s="12"/>
      <c r="E30"/>
      <c r="F30"/>
      <c r="G30"/>
      <c r="H30"/>
      <c r="I30"/>
    </row>
    <row r="31" spans="1:9" customFormat="1" ht="12.75">
      <c r="B31" s="64" t="s">
        <v>139</v>
      </c>
    </row>
    <row r="32" spans="1:9" s="22" customFormat="1" ht="12.75"/>
  </sheetData>
  <mergeCells count="3">
    <mergeCell ref="C1:D1"/>
    <mergeCell ref="C2:D2"/>
    <mergeCell ref="C5:D5"/>
  </mergeCells>
  <pageMargins left="0.19685039370078741" right="0.19685039370078741" top="0.19685039370078741" bottom="0.19685039370078741" header="0.15748031496062992" footer="0.15748031496062992"/>
  <pageSetup paperSize="9" scale="67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view="pageBreakPreview" zoomScale="80" zoomScaleNormal="100" zoomScaleSheetLayoutView="80" workbookViewId="0">
      <selection activeCell="C5" sqref="C5:D5"/>
    </sheetView>
  </sheetViews>
  <sheetFormatPr defaultRowHeight="15"/>
  <cols>
    <col min="1" max="1" width="8.85546875" style="2" customWidth="1"/>
    <col min="2" max="2" width="93" style="2" customWidth="1"/>
    <col min="3" max="3" width="13.7109375" style="2" customWidth="1"/>
    <col min="4" max="4" width="45" style="2" customWidth="1"/>
    <col min="5" max="5" width="0.7109375" style="2" customWidth="1"/>
    <col min="6" max="16384" width="9.140625" style="2"/>
  </cols>
  <sheetData>
    <row r="1" spans="1:5" s="6" customFormat="1">
      <c r="A1" s="72" t="s">
        <v>426</v>
      </c>
      <c r="B1" s="75"/>
      <c r="C1" s="464" t="s">
        <v>109</v>
      </c>
      <c r="D1" s="464"/>
      <c r="E1" s="89"/>
    </row>
    <row r="2" spans="1:5" s="6" customFormat="1">
      <c r="A2" s="72" t="s">
        <v>423</v>
      </c>
      <c r="B2" s="75"/>
      <c r="C2" s="462">
        <f>'ფორმა N1'!L2</f>
        <v>0</v>
      </c>
      <c r="D2" s="462"/>
      <c r="E2" s="89"/>
    </row>
    <row r="3" spans="1:5" s="6" customFormat="1">
      <c r="A3" s="74" t="s">
        <v>140</v>
      </c>
      <c r="B3" s="72"/>
      <c r="C3" s="156"/>
      <c r="D3" s="156"/>
      <c r="E3" s="89"/>
    </row>
    <row r="4" spans="1:5" s="6" customFormat="1">
      <c r="A4" s="74"/>
      <c r="B4" s="74"/>
      <c r="C4" s="156"/>
      <c r="D4" s="156"/>
      <c r="E4" s="89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466" t="s">
        <v>512</v>
      </c>
      <c r="D5" s="466"/>
      <c r="E5" s="90"/>
    </row>
    <row r="6" spans="1:5">
      <c r="A6" s="304">
        <f>'ფორმა N1'!A5</f>
        <v>0</v>
      </c>
      <c r="B6" s="78"/>
      <c r="C6" s="79"/>
      <c r="D6" s="79"/>
      <c r="E6" s="90"/>
    </row>
    <row r="7" spans="1:5">
      <c r="A7" s="75"/>
      <c r="B7" s="75"/>
      <c r="C7" s="74"/>
      <c r="D7" s="74"/>
      <c r="E7" s="90"/>
    </row>
    <row r="8" spans="1:5" s="6" customFormat="1">
      <c r="A8" s="155"/>
      <c r="B8" s="155"/>
      <c r="C8" s="76"/>
      <c r="D8" s="76"/>
      <c r="E8" s="89"/>
    </row>
    <row r="9" spans="1:5" s="6" customFormat="1" ht="30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>
      <c r="A10" s="96" t="s">
        <v>292</v>
      </c>
      <c r="B10" s="96"/>
      <c r="C10" s="4"/>
      <c r="D10" s="4"/>
      <c r="E10" s="91"/>
    </row>
    <row r="11" spans="1:5" s="10" customFormat="1">
      <c r="A11" s="96" t="s">
        <v>293</v>
      </c>
      <c r="B11" s="96"/>
      <c r="C11" s="4"/>
      <c r="D11" s="4"/>
      <c r="E11" s="92"/>
    </row>
    <row r="12" spans="1:5" s="10" customFormat="1">
      <c r="A12" s="96" t="s">
        <v>294</v>
      </c>
      <c r="B12" s="85"/>
      <c r="C12" s="4"/>
      <c r="D12" s="4"/>
      <c r="E12" s="92"/>
    </row>
    <row r="13" spans="1:5" s="10" customFormat="1">
      <c r="A13" s="85" t="s">
        <v>273</v>
      </c>
      <c r="B13" s="85"/>
      <c r="C13" s="4"/>
      <c r="D13" s="4"/>
      <c r="E13" s="92"/>
    </row>
    <row r="14" spans="1:5" s="10" customFormat="1">
      <c r="A14" s="85" t="s">
        <v>273</v>
      </c>
      <c r="B14" s="85"/>
      <c r="C14" s="4"/>
      <c r="D14" s="4"/>
      <c r="E14" s="92"/>
    </row>
    <row r="15" spans="1:5" s="10" customFormat="1">
      <c r="A15" s="85" t="s">
        <v>273</v>
      </c>
      <c r="B15" s="85"/>
      <c r="C15" s="4"/>
      <c r="D15" s="4"/>
      <c r="E15" s="92"/>
    </row>
    <row r="16" spans="1:5" s="10" customFormat="1">
      <c r="A16" s="85" t="s">
        <v>273</v>
      </c>
      <c r="B16" s="85"/>
      <c r="C16" s="4"/>
      <c r="D16" s="4"/>
      <c r="E16" s="92"/>
    </row>
    <row r="17" spans="1:9">
      <c r="A17" s="97"/>
      <c r="B17" s="97" t="s">
        <v>321</v>
      </c>
      <c r="C17" s="84">
        <f>SUM(C10:C16)</f>
        <v>0</v>
      </c>
      <c r="D17" s="84">
        <f>SUM(D10:D16)</f>
        <v>0</v>
      </c>
      <c r="E17" s="94"/>
    </row>
    <row r="18" spans="1:9">
      <c r="A18" s="43"/>
      <c r="B18" s="43"/>
    </row>
    <row r="19" spans="1:9">
      <c r="A19" s="2" t="s">
        <v>382</v>
      </c>
      <c r="E19" s="5"/>
    </row>
    <row r="20" spans="1:9">
      <c r="A20" s="2" t="s">
        <v>384</v>
      </c>
    </row>
    <row r="21" spans="1:9">
      <c r="A21" s="192"/>
    </row>
    <row r="22" spans="1:9">
      <c r="A22" s="192" t="s">
        <v>383</v>
      </c>
    </row>
    <row r="23" spans="1:9" s="22" customFormat="1" ht="12.75"/>
    <row r="24" spans="1:9">
      <c r="A24" s="67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67"/>
      <c r="B27" s="67" t="s">
        <v>414</v>
      </c>
      <c r="D27" s="12"/>
      <c r="E27"/>
      <c r="F27"/>
      <c r="G27"/>
      <c r="H27"/>
      <c r="I27"/>
    </row>
    <row r="28" spans="1:9">
      <c r="B28" s="2" t="s">
        <v>415</v>
      </c>
      <c r="D28" s="12"/>
      <c r="E28"/>
      <c r="F28"/>
      <c r="G28"/>
      <c r="H28"/>
      <c r="I28"/>
    </row>
    <row r="29" spans="1:9" customFormat="1" ht="12.75">
      <c r="A29" s="64"/>
      <c r="B29" s="64" t="s">
        <v>139</v>
      </c>
    </row>
    <row r="30" spans="1:9" s="22" customFormat="1" ht="12.75"/>
  </sheetData>
  <mergeCells count="3">
    <mergeCell ref="C1:D1"/>
    <mergeCell ref="C2:D2"/>
    <mergeCell ref="C5:D5"/>
  </mergeCells>
  <printOptions gridLines="1"/>
  <pageMargins left="0.19685039370078741" right="0.19685039370078741" top="0.19685039370078741" bottom="0.19685039370078741" header="0.15748031496062992" footer="0.15748031496062992"/>
  <pageSetup paperSize="9" scale="65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6"/>
  <dimension ref="A1:H93"/>
  <sheetViews>
    <sheetView showGridLines="0" view="pageBreakPreview" zoomScale="80" zoomScaleNormal="100" zoomScaleSheetLayoutView="80" workbookViewId="0">
      <selection activeCell="D22" sqref="D22"/>
    </sheetView>
  </sheetViews>
  <sheetFormatPr defaultRowHeight="15"/>
  <cols>
    <col min="1" max="1" width="6.85546875" style="29" customWidth="1"/>
    <col min="2" max="2" width="47.140625" style="28" customWidth="1"/>
    <col min="3" max="3" width="23.85546875" style="2" customWidth="1"/>
    <col min="4" max="4" width="33" style="2" customWidth="1"/>
    <col min="5" max="16384" width="9.140625" style="2"/>
  </cols>
  <sheetData>
    <row r="1" spans="1:4">
      <c r="A1" s="72" t="s">
        <v>224</v>
      </c>
      <c r="B1" s="118"/>
      <c r="C1" s="483" t="s">
        <v>198</v>
      </c>
      <c r="D1" s="483"/>
    </row>
    <row r="2" spans="1:4">
      <c r="A2" s="74" t="s">
        <v>140</v>
      </c>
      <c r="B2" s="118"/>
      <c r="C2" s="75"/>
      <c r="D2" s="335" t="s">
        <v>533</v>
      </c>
    </row>
    <row r="3" spans="1:4">
      <c r="A3" s="113"/>
      <c r="B3" s="118"/>
      <c r="C3" s="75"/>
      <c r="D3" s="75"/>
    </row>
    <row r="4" spans="1:4">
      <c r="A4" s="74" t="str">
        <f>'ფორმა N2'!A4</f>
        <v>ანგარიშვალდებული პირის დასახელება:</v>
      </c>
      <c r="B4" s="74"/>
      <c r="C4" s="466" t="s">
        <v>512</v>
      </c>
      <c r="D4" s="466"/>
    </row>
    <row r="5" spans="1:4">
      <c r="A5" s="116">
        <f>'ფორმა N1'!A5</f>
        <v>0</v>
      </c>
      <c r="B5" s="117"/>
    </row>
    <row r="6" spans="1:4">
      <c r="A6" s="75"/>
      <c r="B6" s="74"/>
      <c r="C6" s="74"/>
      <c r="D6" s="74"/>
    </row>
    <row r="7" spans="1:4">
      <c r="A7" s="112"/>
      <c r="B7" s="119"/>
      <c r="C7" s="120"/>
      <c r="D7" s="120"/>
    </row>
    <row r="8" spans="1:4" ht="60">
      <c r="A8" s="121" t="s">
        <v>113</v>
      </c>
      <c r="B8" s="121" t="s">
        <v>190</v>
      </c>
      <c r="C8" s="121" t="s">
        <v>298</v>
      </c>
      <c r="D8" s="121" t="s">
        <v>252</v>
      </c>
    </row>
    <row r="9" spans="1:4">
      <c r="A9" s="48"/>
      <c r="B9" s="49"/>
      <c r="C9" s="150"/>
      <c r="D9" s="150"/>
    </row>
    <row r="10" spans="1:4">
      <c r="A10" s="50" t="s">
        <v>191</v>
      </c>
      <c r="B10" s="51"/>
      <c r="C10" s="122">
        <f>SUM(C11,C34)</f>
        <v>4973</v>
      </c>
      <c r="D10" s="122">
        <f>SUM(D11,D34)</f>
        <v>35106</v>
      </c>
    </row>
    <row r="11" spans="1:4">
      <c r="A11" s="52" t="s">
        <v>192</v>
      </c>
      <c r="B11" s="53"/>
      <c r="C11" s="83">
        <f>SUM(C12:C32)</f>
        <v>4973</v>
      </c>
      <c r="D11" s="83">
        <f>SUM(D12:D32)</f>
        <v>35106</v>
      </c>
    </row>
    <row r="12" spans="1:4">
      <c r="A12" s="56">
        <v>1110</v>
      </c>
      <c r="B12" s="55" t="s">
        <v>142</v>
      </c>
      <c r="C12" s="8"/>
      <c r="D12" s="8"/>
    </row>
    <row r="13" spans="1:4">
      <c r="A13" s="56">
        <v>1120</v>
      </c>
      <c r="B13" s="55" t="s">
        <v>143</v>
      </c>
      <c r="C13" s="8"/>
      <c r="D13" s="8"/>
    </row>
    <row r="14" spans="1:4">
      <c r="A14" s="56">
        <v>1211</v>
      </c>
      <c r="B14" s="55" t="s">
        <v>144</v>
      </c>
      <c r="C14" s="8">
        <v>1229</v>
      </c>
      <c r="D14" s="8">
        <v>29</v>
      </c>
    </row>
    <row r="15" spans="1:4">
      <c r="A15" s="56">
        <v>1212</v>
      </c>
      <c r="B15" s="55" t="s">
        <v>145</v>
      </c>
      <c r="C15" s="8"/>
      <c r="D15" s="8"/>
    </row>
    <row r="16" spans="1:4">
      <c r="A16" s="56">
        <v>1213</v>
      </c>
      <c r="B16" s="55" t="s">
        <v>146</v>
      </c>
      <c r="C16" s="8"/>
      <c r="D16" s="8"/>
    </row>
    <row r="17" spans="1:4">
      <c r="A17" s="56">
        <v>1214</v>
      </c>
      <c r="B17" s="55" t="s">
        <v>147</v>
      </c>
      <c r="C17" s="8"/>
      <c r="D17" s="8"/>
    </row>
    <row r="18" spans="1:4">
      <c r="A18" s="56">
        <v>1215</v>
      </c>
      <c r="B18" s="55" t="s">
        <v>148</v>
      </c>
      <c r="C18" s="8"/>
      <c r="D18" s="8"/>
    </row>
    <row r="19" spans="1:4">
      <c r="A19" s="56">
        <v>1300</v>
      </c>
      <c r="B19" s="55" t="s">
        <v>149</v>
      </c>
      <c r="C19" s="8"/>
      <c r="D19" s="8"/>
    </row>
    <row r="20" spans="1:4">
      <c r="A20" s="56">
        <v>1410</v>
      </c>
      <c r="B20" s="55" t="s">
        <v>150</v>
      </c>
      <c r="C20" s="8"/>
      <c r="D20" s="8"/>
    </row>
    <row r="21" spans="1:4">
      <c r="A21" s="56">
        <v>1421</v>
      </c>
      <c r="B21" s="55" t="s">
        <v>151</v>
      </c>
      <c r="C21" s="8"/>
      <c r="D21" s="8"/>
    </row>
    <row r="22" spans="1:4">
      <c r="A22" s="56">
        <v>1422</v>
      </c>
      <c r="B22" s="55" t="s">
        <v>152</v>
      </c>
      <c r="C22" s="8"/>
      <c r="D22" s="8"/>
    </row>
    <row r="23" spans="1:4" ht="30">
      <c r="A23" s="56">
        <v>1423</v>
      </c>
      <c r="B23" s="55" t="s">
        <v>153</v>
      </c>
      <c r="C23" s="8"/>
      <c r="D23" s="8"/>
    </row>
    <row r="24" spans="1:4">
      <c r="A24" s="56">
        <v>1431</v>
      </c>
      <c r="B24" s="55" t="s">
        <v>154</v>
      </c>
      <c r="C24" s="8"/>
      <c r="D24" s="8"/>
    </row>
    <row r="25" spans="1:4">
      <c r="A25" s="56">
        <v>1432</v>
      </c>
      <c r="B25" s="55" t="s">
        <v>155</v>
      </c>
      <c r="C25" s="8"/>
      <c r="D25" s="8"/>
    </row>
    <row r="26" spans="1:4">
      <c r="A26" s="56">
        <v>1433</v>
      </c>
      <c r="B26" s="55" t="s">
        <v>156</v>
      </c>
      <c r="C26" s="8"/>
      <c r="D26" s="8"/>
    </row>
    <row r="27" spans="1:4">
      <c r="A27" s="56">
        <v>1441</v>
      </c>
      <c r="B27" s="55" t="s">
        <v>157</v>
      </c>
      <c r="C27" s="8"/>
      <c r="D27" s="8"/>
    </row>
    <row r="28" spans="1:4">
      <c r="A28" s="56">
        <v>1442</v>
      </c>
      <c r="B28" s="55" t="s">
        <v>158</v>
      </c>
      <c r="C28" s="8">
        <v>3744</v>
      </c>
      <c r="D28" s="8">
        <v>35077</v>
      </c>
    </row>
    <row r="29" spans="1:4">
      <c r="A29" s="56">
        <v>1443</v>
      </c>
      <c r="B29" s="55" t="s">
        <v>159</v>
      </c>
      <c r="C29" s="8"/>
      <c r="D29" s="8"/>
    </row>
    <row r="30" spans="1:4">
      <c r="A30" s="56">
        <v>1444</v>
      </c>
      <c r="B30" s="55" t="s">
        <v>160</v>
      </c>
      <c r="C30" s="8"/>
      <c r="D30" s="8"/>
    </row>
    <row r="31" spans="1:4">
      <c r="A31" s="56">
        <v>1445</v>
      </c>
      <c r="B31" s="55" t="s">
        <v>161</v>
      </c>
      <c r="C31" s="8"/>
      <c r="D31" s="8"/>
    </row>
    <row r="32" spans="1:4">
      <c r="A32" s="56">
        <v>1446</v>
      </c>
      <c r="B32" s="55" t="s">
        <v>162</v>
      </c>
      <c r="C32" s="8"/>
      <c r="D32" s="8"/>
    </row>
    <row r="33" spans="1:4">
      <c r="A33" s="30"/>
    </row>
    <row r="34" spans="1:4">
      <c r="A34" s="57" t="s">
        <v>193</v>
      </c>
      <c r="B34" s="55"/>
      <c r="C34" s="83">
        <f>SUM(C35:C42)</f>
        <v>0</v>
      </c>
      <c r="D34" s="83">
        <f>SUM(D35:D42)</f>
        <v>0</v>
      </c>
    </row>
    <row r="35" spans="1:4">
      <c r="A35" s="56">
        <v>2110</v>
      </c>
      <c r="B35" s="55" t="s">
        <v>100</v>
      </c>
      <c r="C35" s="8"/>
      <c r="D35" s="8"/>
    </row>
    <row r="36" spans="1:4">
      <c r="A36" s="56">
        <v>2120</v>
      </c>
      <c r="B36" s="55" t="s">
        <v>163</v>
      </c>
      <c r="C36" s="8"/>
      <c r="D36" s="8"/>
    </row>
    <row r="37" spans="1:4">
      <c r="A37" s="56">
        <v>2130</v>
      </c>
      <c r="B37" s="55" t="s">
        <v>101</v>
      </c>
      <c r="C37" s="8"/>
      <c r="D37" s="8"/>
    </row>
    <row r="38" spans="1:4">
      <c r="A38" s="56">
        <v>2140</v>
      </c>
      <c r="B38" s="55" t="s">
        <v>389</v>
      </c>
      <c r="C38" s="8"/>
      <c r="D38" s="8"/>
    </row>
    <row r="39" spans="1:4">
      <c r="A39" s="56">
        <v>2150</v>
      </c>
      <c r="B39" s="55" t="s">
        <v>393</v>
      </c>
      <c r="C39" s="8"/>
      <c r="D39" s="8"/>
    </row>
    <row r="40" spans="1:4">
      <c r="A40" s="56">
        <v>2220</v>
      </c>
      <c r="B40" s="55" t="s">
        <v>102</v>
      </c>
      <c r="C40" s="8"/>
      <c r="D40" s="8"/>
    </row>
    <row r="41" spans="1:4">
      <c r="A41" s="56">
        <v>2300</v>
      </c>
      <c r="B41" s="55" t="s">
        <v>164</v>
      </c>
      <c r="C41" s="8"/>
      <c r="D41" s="8"/>
    </row>
    <row r="42" spans="1:4">
      <c r="A42" s="56">
        <v>2400</v>
      </c>
      <c r="B42" s="55" t="s">
        <v>165</v>
      </c>
      <c r="C42" s="8"/>
      <c r="D42" s="8"/>
    </row>
    <row r="43" spans="1:4">
      <c r="A43" s="31"/>
    </row>
    <row r="44" spans="1:4">
      <c r="A44" s="54" t="s">
        <v>197</v>
      </c>
      <c r="B44" s="55"/>
      <c r="C44" s="83">
        <f>SUM(C45,C64)</f>
        <v>4973</v>
      </c>
      <c r="D44" s="83">
        <f>SUM(D45,D64)</f>
        <v>35106</v>
      </c>
    </row>
    <row r="45" spans="1:4">
      <c r="A45" s="57" t="s">
        <v>194</v>
      </c>
      <c r="B45" s="55"/>
      <c r="C45" s="83">
        <f>SUM(C46:C61)</f>
        <v>5</v>
      </c>
      <c r="D45" s="83">
        <f>SUM(D46:D61)</f>
        <v>16109</v>
      </c>
    </row>
    <row r="46" spans="1:4">
      <c r="A46" s="56">
        <v>3100</v>
      </c>
      <c r="B46" s="55" t="s">
        <v>166</v>
      </c>
      <c r="C46" s="8"/>
      <c r="D46" s="8"/>
    </row>
    <row r="47" spans="1:4" ht="30">
      <c r="A47" s="56">
        <v>3210</v>
      </c>
      <c r="B47" s="55" t="s">
        <v>167</v>
      </c>
      <c r="C47" s="8">
        <v>5</v>
      </c>
      <c r="D47" s="8">
        <v>12695</v>
      </c>
    </row>
    <row r="48" spans="1:4">
      <c r="A48" s="56">
        <v>3221</v>
      </c>
      <c r="B48" s="55" t="s">
        <v>168</v>
      </c>
      <c r="C48" s="8"/>
      <c r="D48" s="8"/>
    </row>
    <row r="49" spans="1:4">
      <c r="A49" s="56">
        <v>3222</v>
      </c>
      <c r="B49" s="55" t="s">
        <v>169</v>
      </c>
      <c r="C49" s="8">
        <v>0</v>
      </c>
      <c r="D49" s="8">
        <v>1337</v>
      </c>
    </row>
    <row r="50" spans="1:4">
      <c r="A50" s="56">
        <v>3223</v>
      </c>
      <c r="B50" s="55" t="s">
        <v>170</v>
      </c>
      <c r="C50" s="8"/>
      <c r="D50" s="8"/>
    </row>
    <row r="51" spans="1:4">
      <c r="A51" s="56">
        <v>3224</v>
      </c>
      <c r="B51" s="55" t="s">
        <v>171</v>
      </c>
      <c r="C51" s="8"/>
      <c r="D51" s="8"/>
    </row>
    <row r="52" spans="1:4" ht="30">
      <c r="A52" s="56">
        <v>3231</v>
      </c>
      <c r="B52" s="55" t="s">
        <v>172</v>
      </c>
      <c r="C52" s="8">
        <v>0</v>
      </c>
      <c r="D52" s="8">
        <v>2000</v>
      </c>
    </row>
    <row r="53" spans="1:4" ht="30">
      <c r="A53" s="56">
        <v>3232</v>
      </c>
      <c r="B53" s="55" t="s">
        <v>173</v>
      </c>
      <c r="C53" s="8"/>
      <c r="D53" s="8"/>
    </row>
    <row r="54" spans="1:4">
      <c r="A54" s="56">
        <v>3234</v>
      </c>
      <c r="B54" s="55" t="s">
        <v>174</v>
      </c>
      <c r="C54" s="8"/>
      <c r="D54" s="8"/>
    </row>
    <row r="55" spans="1:4" ht="45">
      <c r="A55" s="56">
        <v>3236</v>
      </c>
      <c r="B55" s="55" t="s">
        <v>189</v>
      </c>
      <c r="C55" s="8"/>
      <c r="D55" s="8"/>
    </row>
    <row r="56" spans="1:4" ht="60">
      <c r="A56" s="56">
        <v>3237</v>
      </c>
      <c r="B56" s="55" t="s">
        <v>175</v>
      </c>
      <c r="C56" s="8"/>
      <c r="D56" s="8"/>
    </row>
    <row r="57" spans="1:4">
      <c r="A57" s="56">
        <v>3241</v>
      </c>
      <c r="B57" s="55" t="s">
        <v>176</v>
      </c>
      <c r="C57" s="8"/>
      <c r="D57" s="8"/>
    </row>
    <row r="58" spans="1:4" ht="30">
      <c r="A58" s="56">
        <v>3242</v>
      </c>
      <c r="B58" s="55" t="s">
        <v>177</v>
      </c>
      <c r="C58" s="8"/>
      <c r="D58" s="8"/>
    </row>
    <row r="59" spans="1:4">
      <c r="A59" s="56">
        <v>3243</v>
      </c>
      <c r="B59" s="55" t="s">
        <v>178</v>
      </c>
      <c r="C59" s="8"/>
      <c r="D59" s="8"/>
    </row>
    <row r="60" spans="1:4" ht="30">
      <c r="A60" s="56">
        <v>3245</v>
      </c>
      <c r="B60" s="55" t="s">
        <v>179</v>
      </c>
      <c r="C60" s="8"/>
      <c r="D60" s="8"/>
    </row>
    <row r="61" spans="1:4">
      <c r="A61" s="56">
        <v>3246</v>
      </c>
      <c r="B61" s="55" t="s">
        <v>180</v>
      </c>
      <c r="C61" s="8">
        <v>0</v>
      </c>
      <c r="D61" s="8">
        <v>77</v>
      </c>
    </row>
    <row r="62" spans="1:4">
      <c r="A62" s="31"/>
    </row>
    <row r="63" spans="1:4">
      <c r="A63" s="32"/>
    </row>
    <row r="64" spans="1:4">
      <c r="A64" s="57" t="s">
        <v>195</v>
      </c>
      <c r="B64" s="55"/>
      <c r="C64" s="83">
        <f>SUM(C65:C67)</f>
        <v>4968</v>
      </c>
      <c r="D64" s="83">
        <f>SUM(D65:D67)</f>
        <v>18997</v>
      </c>
    </row>
    <row r="65" spans="1:4">
      <c r="A65" s="56">
        <v>5100</v>
      </c>
      <c r="B65" s="55" t="s">
        <v>250</v>
      </c>
      <c r="C65" s="8"/>
      <c r="D65" s="8"/>
    </row>
    <row r="66" spans="1:4">
      <c r="A66" s="56">
        <v>5220</v>
      </c>
      <c r="B66" s="55" t="s">
        <v>402</v>
      </c>
      <c r="C66" s="8">
        <v>4968</v>
      </c>
      <c r="D66" s="8">
        <v>18997</v>
      </c>
    </row>
    <row r="67" spans="1:4">
      <c r="A67" s="56">
        <v>5230</v>
      </c>
      <c r="B67" s="55" t="s">
        <v>403</v>
      </c>
      <c r="C67" s="8"/>
      <c r="D67" s="8"/>
    </row>
    <row r="68" spans="1:4">
      <c r="A68" s="31"/>
    </row>
    <row r="69" spans="1:4">
      <c r="A69" s="2"/>
    </row>
    <row r="70" spans="1:4">
      <c r="A70" s="54" t="s">
        <v>196</v>
      </c>
      <c r="B70" s="55"/>
      <c r="C70" s="8"/>
      <c r="D70" s="8"/>
    </row>
    <row r="71" spans="1:4" ht="45">
      <c r="A71" s="56">
        <v>1</v>
      </c>
      <c r="B71" s="55" t="s">
        <v>181</v>
      </c>
      <c r="C71" s="8"/>
      <c r="D71" s="8"/>
    </row>
    <row r="72" spans="1:4" ht="30">
      <c r="A72" s="56">
        <v>2</v>
      </c>
      <c r="B72" s="55" t="s">
        <v>182</v>
      </c>
      <c r="C72" s="8"/>
      <c r="D72" s="8"/>
    </row>
    <row r="73" spans="1:4" ht="30">
      <c r="A73" s="56">
        <v>3</v>
      </c>
      <c r="B73" s="55" t="s">
        <v>183</v>
      </c>
      <c r="C73" s="8"/>
      <c r="D73" s="8"/>
    </row>
    <row r="74" spans="1:4">
      <c r="A74" s="56">
        <v>4</v>
      </c>
      <c r="B74" s="55" t="s">
        <v>353</v>
      </c>
      <c r="C74" s="8"/>
      <c r="D74" s="8"/>
    </row>
    <row r="75" spans="1:4">
      <c r="A75" s="56">
        <v>5</v>
      </c>
      <c r="B75" s="55" t="s">
        <v>184</v>
      </c>
      <c r="C75" s="8"/>
      <c r="D75" s="8"/>
    </row>
    <row r="76" spans="1:4">
      <c r="A76" s="56">
        <v>6</v>
      </c>
      <c r="B76" s="55" t="s">
        <v>185</v>
      </c>
      <c r="C76" s="8"/>
      <c r="D76" s="8"/>
    </row>
    <row r="77" spans="1:4">
      <c r="A77" s="56">
        <v>7</v>
      </c>
      <c r="B77" s="55" t="s">
        <v>186</v>
      </c>
      <c r="C77" s="8"/>
      <c r="D77" s="8"/>
    </row>
    <row r="78" spans="1:4">
      <c r="A78" s="56">
        <v>8</v>
      </c>
      <c r="B78" s="55" t="s">
        <v>187</v>
      </c>
      <c r="C78" s="8"/>
      <c r="D78" s="8"/>
    </row>
    <row r="79" spans="1:4">
      <c r="A79" s="56">
        <v>9</v>
      </c>
      <c r="B79" s="55" t="s">
        <v>188</v>
      </c>
      <c r="C79" s="8"/>
      <c r="D79" s="8"/>
    </row>
    <row r="83" spans="1:8">
      <c r="A83" s="2"/>
      <c r="B83" s="2"/>
    </row>
    <row r="84" spans="1:8">
      <c r="A84" s="67" t="s">
        <v>107</v>
      </c>
      <c r="B84" s="2"/>
    </row>
    <row r="85" spans="1:8">
      <c r="A85" s="2"/>
      <c r="B85" s="2"/>
      <c r="E85"/>
      <c r="F85"/>
      <c r="G85"/>
      <c r="H85"/>
    </row>
    <row r="86" spans="1:8">
      <c r="A86" s="2"/>
      <c r="B86" s="2"/>
      <c r="D86" s="12"/>
      <c r="E86"/>
      <c r="F86"/>
      <c r="G86"/>
      <c r="H86"/>
    </row>
    <row r="87" spans="1:8">
      <c r="A87"/>
      <c r="B87" s="67" t="s">
        <v>414</v>
      </c>
      <c r="D87" s="12"/>
      <c r="E87"/>
      <c r="F87"/>
      <c r="G87"/>
      <c r="H87"/>
    </row>
    <row r="88" spans="1:8">
      <c r="A88"/>
      <c r="B88" s="2" t="s">
        <v>415</v>
      </c>
      <c r="D88" s="12"/>
      <c r="E88"/>
      <c r="F88"/>
      <c r="G88"/>
      <c r="H88"/>
    </row>
    <row r="89" spans="1:8" customFormat="1" ht="12.75">
      <c r="B89" s="64" t="s">
        <v>139</v>
      </c>
    </row>
    <row r="90" spans="1:8" customFormat="1" ht="12.75"/>
    <row r="91" spans="1:8" customFormat="1" ht="12.75"/>
    <row r="92" spans="1:8" customFormat="1" ht="12.75"/>
    <row r="93" spans="1:8" customFormat="1" ht="12.75"/>
  </sheetData>
  <mergeCells count="2">
    <mergeCell ref="C1:D1"/>
    <mergeCell ref="C4:D4"/>
  </mergeCells>
  <printOptions gridLines="1"/>
  <pageMargins left="0.16" right="0.22" top="0.19" bottom="0.16" header="0.16" footer="0.16"/>
  <pageSetup paperSize="9" scale="92" fitToHeight="2" orientation="portrait" r:id="rId1"/>
  <rowBreaks count="1" manualBreakCount="1">
    <brk id="43" max="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H10" sqref="H10"/>
    </sheetView>
  </sheetViews>
  <sheetFormatPr defaultRowHeight="15"/>
  <cols>
    <col min="1" max="1" width="4.85546875" style="2" customWidth="1"/>
    <col min="2" max="2" width="31.42578125" style="2" customWidth="1"/>
    <col min="3" max="3" width="39" style="2" customWidth="1"/>
    <col min="4" max="4" width="9.285156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2" t="s">
        <v>420</v>
      </c>
      <c r="B1" s="74"/>
      <c r="C1" s="74"/>
      <c r="D1" s="74"/>
      <c r="E1" s="74"/>
      <c r="F1" s="74"/>
      <c r="G1" s="74"/>
      <c r="H1" s="74"/>
      <c r="I1" s="464" t="s">
        <v>109</v>
      </c>
      <c r="J1" s="464"/>
      <c r="K1" s="102"/>
    </row>
    <row r="2" spans="1:11">
      <c r="A2" s="74" t="s">
        <v>140</v>
      </c>
      <c r="B2" s="74"/>
      <c r="C2" s="74"/>
      <c r="D2" s="74"/>
      <c r="E2" s="74"/>
      <c r="F2" s="74"/>
      <c r="G2" s="74"/>
      <c r="H2" s="74"/>
      <c r="I2" s="462" t="s">
        <v>533</v>
      </c>
      <c r="J2" s="463"/>
      <c r="K2" s="102"/>
    </row>
    <row r="3" spans="1:11">
      <c r="A3" s="74"/>
      <c r="B3" s="74"/>
      <c r="C3" s="74"/>
      <c r="D3" s="74"/>
      <c r="E3" s="74"/>
      <c r="F3" s="74"/>
      <c r="G3" s="74"/>
      <c r="H3" s="74"/>
      <c r="I3" s="73"/>
      <c r="J3" s="73"/>
      <c r="K3" s="102"/>
    </row>
    <row r="4" spans="1:11">
      <c r="A4" s="74" t="str">
        <f>'ფორმა N2'!A4</f>
        <v>ანგარიშვალდებული პირის დასახელება:</v>
      </c>
      <c r="B4" s="74"/>
      <c r="C4" s="74"/>
      <c r="D4" s="466" t="s">
        <v>512</v>
      </c>
      <c r="E4" s="466"/>
      <c r="F4" s="466" t="s">
        <v>512</v>
      </c>
      <c r="G4" s="466"/>
      <c r="H4" s="74"/>
      <c r="I4" s="74"/>
      <c r="J4" s="74"/>
      <c r="K4" s="102"/>
    </row>
    <row r="5" spans="1:11">
      <c r="A5" s="199">
        <f>'ფორმა N1'!A5</f>
        <v>0</v>
      </c>
      <c r="B5" s="264"/>
      <c r="C5" s="264"/>
      <c r="D5" s="264"/>
      <c r="E5" s="264"/>
      <c r="F5" s="265"/>
      <c r="G5" s="264"/>
      <c r="H5" s="264"/>
      <c r="I5" s="264"/>
      <c r="J5" s="264"/>
      <c r="K5" s="102"/>
    </row>
    <row r="6" spans="1:11">
      <c r="A6" s="75"/>
      <c r="B6" s="75"/>
      <c r="C6" s="74"/>
      <c r="D6" s="74"/>
      <c r="E6" s="74"/>
      <c r="F6" s="123"/>
      <c r="G6" s="74"/>
      <c r="H6" s="74"/>
      <c r="I6" s="74"/>
      <c r="J6" s="74"/>
      <c r="K6" s="102"/>
    </row>
    <row r="7" spans="1:11">
      <c r="A7" s="124"/>
      <c r="B7" s="120"/>
      <c r="C7" s="120"/>
      <c r="D7" s="120"/>
      <c r="E7" s="120"/>
      <c r="F7" s="120"/>
      <c r="G7" s="120"/>
      <c r="H7" s="120"/>
      <c r="I7" s="120"/>
      <c r="J7" s="120"/>
      <c r="K7" s="102"/>
    </row>
    <row r="8" spans="1:11" s="26" customFormat="1" ht="45">
      <c r="A8" s="126" t="s">
        <v>64</v>
      </c>
      <c r="B8" s="126" t="s">
        <v>111</v>
      </c>
      <c r="C8" s="127" t="s">
        <v>113</v>
      </c>
      <c r="D8" s="127" t="s">
        <v>270</v>
      </c>
      <c r="E8" s="127" t="s">
        <v>112</v>
      </c>
      <c r="F8" s="125" t="s">
        <v>251</v>
      </c>
      <c r="G8" s="125" t="s">
        <v>289</v>
      </c>
      <c r="H8" s="125" t="s">
        <v>290</v>
      </c>
      <c r="I8" s="125" t="s">
        <v>252</v>
      </c>
      <c r="J8" s="128" t="s">
        <v>114</v>
      </c>
      <c r="K8" s="102"/>
    </row>
    <row r="9" spans="1:11" s="26" customFormat="1">
      <c r="A9" s="153">
        <v>1</v>
      </c>
      <c r="B9" s="153">
        <v>2</v>
      </c>
      <c r="C9" s="154">
        <v>3</v>
      </c>
      <c r="D9" s="154">
        <v>4</v>
      </c>
      <c r="E9" s="154">
        <v>5</v>
      </c>
      <c r="F9" s="154">
        <v>6</v>
      </c>
      <c r="G9" s="154">
        <v>7</v>
      </c>
      <c r="H9" s="154">
        <v>8</v>
      </c>
      <c r="I9" s="154">
        <v>9</v>
      </c>
      <c r="J9" s="154">
        <v>10</v>
      </c>
      <c r="K9" s="102"/>
    </row>
    <row r="10" spans="1:11" s="26" customFormat="1" ht="15.75">
      <c r="A10" s="151">
        <v>1</v>
      </c>
      <c r="B10" s="62" t="s">
        <v>520</v>
      </c>
      <c r="C10" s="331" t="s">
        <v>521</v>
      </c>
      <c r="D10" s="152" t="s">
        <v>221</v>
      </c>
      <c r="E10" s="149" t="s">
        <v>522</v>
      </c>
      <c r="F10" s="27">
        <v>1228.77</v>
      </c>
      <c r="G10" s="27">
        <v>45525</v>
      </c>
      <c r="H10" s="27">
        <v>46724.82</v>
      </c>
      <c r="I10" s="27">
        <v>28.95</v>
      </c>
      <c r="J10" s="27"/>
      <c r="K10" s="102"/>
    </row>
    <row r="11" spans="1:11">
      <c r="A11" s="101"/>
      <c r="B11" s="101"/>
      <c r="C11" s="101"/>
      <c r="D11" s="101"/>
      <c r="E11" s="101"/>
      <c r="F11" s="101"/>
      <c r="G11" s="101"/>
      <c r="H11" s="101"/>
      <c r="I11" s="101"/>
      <c r="J11" s="101"/>
    </row>
    <row r="12" spans="1:11">
      <c r="A12" s="101"/>
      <c r="B12" s="101"/>
      <c r="C12" s="101"/>
      <c r="D12" s="101"/>
      <c r="E12" s="101"/>
      <c r="F12" s="101"/>
      <c r="G12" s="101"/>
      <c r="H12" s="101"/>
      <c r="I12" s="101"/>
      <c r="J12" s="101"/>
    </row>
    <row r="13" spans="1:11">
      <c r="A13" s="101"/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1">
      <c r="A14" s="101"/>
      <c r="B14" s="101"/>
      <c r="C14" s="101"/>
      <c r="D14" s="101"/>
      <c r="E14" s="101"/>
      <c r="F14" s="101"/>
      <c r="G14" s="101"/>
      <c r="H14" s="101"/>
      <c r="I14" s="101"/>
      <c r="J14" s="101"/>
    </row>
    <row r="15" spans="1:11">
      <c r="A15" s="101"/>
      <c r="B15" s="209" t="s">
        <v>107</v>
      </c>
      <c r="C15" s="101"/>
      <c r="D15" s="101"/>
      <c r="E15" s="101"/>
      <c r="F15" s="210"/>
      <c r="G15" s="101"/>
      <c r="H15" s="101"/>
      <c r="I15" s="101"/>
      <c r="J15" s="101"/>
    </row>
    <row r="16" spans="1:11">
      <c r="A16" s="101"/>
      <c r="B16" s="101"/>
      <c r="C16" s="101"/>
      <c r="D16" s="101"/>
      <c r="E16" s="101"/>
      <c r="F16" s="99"/>
      <c r="G16" s="99"/>
      <c r="H16" s="99"/>
      <c r="I16" s="99"/>
      <c r="J16" s="99"/>
    </row>
    <row r="17" spans="1:10">
      <c r="A17" s="101"/>
      <c r="B17" s="101"/>
      <c r="C17" s="241"/>
      <c r="D17" s="101"/>
      <c r="E17" s="101"/>
      <c r="F17" s="241"/>
      <c r="G17" s="242"/>
      <c r="H17" s="242"/>
      <c r="I17" s="99"/>
      <c r="J17" s="99"/>
    </row>
    <row r="18" spans="1:10">
      <c r="A18" s="99"/>
      <c r="B18" s="101"/>
      <c r="C18" s="211" t="s">
        <v>263</v>
      </c>
      <c r="D18" s="211"/>
      <c r="E18" s="101"/>
      <c r="F18" s="101" t="s">
        <v>268</v>
      </c>
      <c r="G18" s="99"/>
      <c r="H18" s="99"/>
      <c r="I18" s="99"/>
      <c r="J18" s="99"/>
    </row>
    <row r="19" spans="1:10">
      <c r="A19" s="99"/>
      <c r="B19" s="101"/>
      <c r="C19" s="212" t="s">
        <v>139</v>
      </c>
      <c r="D19" s="101"/>
      <c r="E19" s="101"/>
      <c r="F19" s="101" t="s">
        <v>264</v>
      </c>
      <c r="G19" s="99"/>
      <c r="H19" s="99"/>
      <c r="I19" s="99"/>
      <c r="J19" s="99"/>
    </row>
    <row r="20" spans="1:10" customFormat="1">
      <c r="A20" s="99"/>
      <c r="B20" s="101"/>
      <c r="C20" s="101"/>
      <c r="D20" s="212"/>
      <c r="E20" s="99"/>
      <c r="F20" s="99"/>
      <c r="G20" s="99"/>
      <c r="H20" s="99"/>
      <c r="I20" s="99"/>
      <c r="J20" s="99"/>
    </row>
    <row r="21" spans="1:10" customFormat="1" ht="12.75">
      <c r="A21" s="99"/>
      <c r="B21" s="99"/>
      <c r="C21" s="99"/>
      <c r="D21" s="99"/>
      <c r="E21" s="99"/>
      <c r="F21" s="99"/>
      <c r="G21" s="99"/>
      <c r="H21" s="99"/>
      <c r="I21" s="99"/>
      <c r="J21" s="99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4">
    <mergeCell ref="I1:J1"/>
    <mergeCell ref="I2:J2"/>
    <mergeCell ref="D4:E4"/>
    <mergeCell ref="F4:G4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41.140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2" t="s">
        <v>296</v>
      </c>
      <c r="B1" s="74"/>
      <c r="C1" s="464" t="s">
        <v>109</v>
      </c>
      <c r="D1" s="464"/>
      <c r="E1" s="105"/>
    </row>
    <row r="2" spans="1:7">
      <c r="A2" s="74" t="s">
        <v>140</v>
      </c>
      <c r="B2" s="74"/>
      <c r="C2" s="462" t="s">
        <v>533</v>
      </c>
      <c r="D2" s="463"/>
      <c r="E2" s="105"/>
    </row>
    <row r="3" spans="1:7">
      <c r="A3" s="72"/>
      <c r="B3" s="74"/>
      <c r="C3" s="73"/>
      <c r="D3" s="73"/>
      <c r="E3" s="105"/>
    </row>
    <row r="4" spans="1:7">
      <c r="A4" s="75" t="s">
        <v>269</v>
      </c>
      <c r="B4" s="465" t="s">
        <v>512</v>
      </c>
      <c r="C4" s="465"/>
      <c r="D4" s="465"/>
      <c r="E4" s="105"/>
    </row>
    <row r="5" spans="1:7">
      <c r="A5" s="214">
        <f>'ფორმა N1'!A5</f>
        <v>0</v>
      </c>
      <c r="B5" s="12"/>
      <c r="C5" s="12"/>
      <c r="E5" s="105"/>
    </row>
    <row r="6" spans="1:7">
      <c r="A6" s="101"/>
      <c r="B6" s="101"/>
      <c r="C6" s="101"/>
      <c r="D6" s="102"/>
      <c r="E6" s="105"/>
    </row>
    <row r="7" spans="1:7">
      <c r="A7" s="74"/>
      <c r="B7" s="74"/>
      <c r="C7" s="74"/>
      <c r="D7" s="74"/>
      <c r="E7" s="105"/>
    </row>
    <row r="8" spans="1:7" s="6" customFormat="1" ht="39" customHeight="1">
      <c r="A8" s="103" t="s">
        <v>64</v>
      </c>
      <c r="B8" s="77" t="s">
        <v>244</v>
      </c>
      <c r="C8" s="77" t="s">
        <v>66</v>
      </c>
      <c r="D8" s="77" t="s">
        <v>67</v>
      </c>
      <c r="E8" s="105"/>
    </row>
    <row r="9" spans="1:7" s="7" customFormat="1" ht="16.5" customHeight="1">
      <c r="A9" s="215">
        <v>1</v>
      </c>
      <c r="B9" s="215" t="s">
        <v>65</v>
      </c>
      <c r="C9" s="83">
        <f>SUM(C10,C26)</f>
        <v>0</v>
      </c>
      <c r="D9" s="83">
        <f>SUM(D10,D26)</f>
        <v>0</v>
      </c>
      <c r="E9" s="105"/>
    </row>
    <row r="10" spans="1:7" s="7" customFormat="1" ht="16.5" customHeight="1">
      <c r="A10" s="85">
        <v>1.1000000000000001</v>
      </c>
      <c r="B10" s="85" t="s">
        <v>80</v>
      </c>
      <c r="C10" s="83">
        <f>SUM(C11,C12,C16,C19,C25,C26)</f>
        <v>0</v>
      </c>
      <c r="D10" s="83">
        <f>SUM(D11,D12,D16,D19,D24,D25)</f>
        <v>0</v>
      </c>
      <c r="E10" s="105"/>
    </row>
    <row r="11" spans="1:7" s="9" customFormat="1" ht="16.5" customHeight="1">
      <c r="A11" s="86" t="s">
        <v>30</v>
      </c>
      <c r="B11" s="86" t="s">
        <v>79</v>
      </c>
      <c r="C11" s="8"/>
      <c r="D11" s="8"/>
      <c r="E11" s="105"/>
    </row>
    <row r="12" spans="1:7" s="10" customFormat="1" ht="16.5" customHeight="1">
      <c r="A12" s="86" t="s">
        <v>31</v>
      </c>
      <c r="B12" s="86" t="s">
        <v>302</v>
      </c>
      <c r="C12" s="104"/>
      <c r="D12" s="104">
        <f>SUM(D13:D15)</f>
        <v>0</v>
      </c>
      <c r="E12" s="105"/>
      <c r="G12" s="66"/>
    </row>
    <row r="13" spans="1:7" s="3" customFormat="1" ht="16.5" customHeight="1">
      <c r="A13" s="95" t="s">
        <v>81</v>
      </c>
      <c r="B13" s="95" t="s">
        <v>305</v>
      </c>
      <c r="C13" s="8"/>
      <c r="D13" s="8"/>
      <c r="E13" s="105"/>
    </row>
    <row r="14" spans="1:7" s="3" customFormat="1" ht="16.5" customHeight="1">
      <c r="A14" s="95" t="s">
        <v>469</v>
      </c>
      <c r="B14" s="95" t="s">
        <v>468</v>
      </c>
      <c r="C14" s="8"/>
      <c r="D14" s="8"/>
      <c r="E14" s="105"/>
    </row>
    <row r="15" spans="1:7" s="3" customFormat="1" ht="16.5" customHeight="1">
      <c r="A15" s="95" t="s">
        <v>470</v>
      </c>
      <c r="B15" s="95" t="s">
        <v>97</v>
      </c>
      <c r="C15" s="8"/>
      <c r="D15" s="8"/>
      <c r="E15" s="105"/>
    </row>
    <row r="16" spans="1:7" s="3" customFormat="1" ht="16.5" customHeight="1">
      <c r="A16" s="86" t="s">
        <v>82</v>
      </c>
      <c r="B16" s="86" t="s">
        <v>83</v>
      </c>
      <c r="C16" s="104">
        <f>SUM(C17:C18)</f>
        <v>0</v>
      </c>
      <c r="D16" s="104">
        <f>SUM(D17:D18)</f>
        <v>0</v>
      </c>
      <c r="E16" s="105"/>
    </row>
    <row r="17" spans="1:5" s="3" customFormat="1" ht="16.5" customHeight="1">
      <c r="A17" s="95" t="s">
        <v>84</v>
      </c>
      <c r="B17" s="95" t="s">
        <v>86</v>
      </c>
      <c r="C17" s="8"/>
      <c r="D17" s="8"/>
      <c r="E17" s="105"/>
    </row>
    <row r="18" spans="1:5" s="3" customFormat="1" ht="30">
      <c r="A18" s="95" t="s">
        <v>85</v>
      </c>
      <c r="B18" s="95" t="s">
        <v>110</v>
      </c>
      <c r="C18" s="8"/>
      <c r="D18" s="8"/>
      <c r="E18" s="105"/>
    </row>
    <row r="19" spans="1:5" s="3" customFormat="1" ht="16.5" customHeight="1">
      <c r="A19" s="86" t="s">
        <v>87</v>
      </c>
      <c r="B19" s="86" t="s">
        <v>395</v>
      </c>
      <c r="C19" s="104">
        <f>SUM(C20:C23)</f>
        <v>0</v>
      </c>
      <c r="D19" s="104">
        <f>SUM(D20:D23)</f>
        <v>0</v>
      </c>
      <c r="E19" s="105"/>
    </row>
    <row r="20" spans="1:5" s="3" customFormat="1" ht="16.5" customHeight="1">
      <c r="A20" s="95" t="s">
        <v>88</v>
      </c>
      <c r="B20" s="95" t="s">
        <v>89</v>
      </c>
      <c r="C20" s="8"/>
      <c r="D20" s="8"/>
      <c r="E20" s="105"/>
    </row>
    <row r="21" spans="1:5" s="3" customFormat="1" ht="30">
      <c r="A21" s="95" t="s">
        <v>92</v>
      </c>
      <c r="B21" s="95" t="s">
        <v>90</v>
      </c>
      <c r="C21" s="8"/>
      <c r="D21" s="8"/>
      <c r="E21" s="105"/>
    </row>
    <row r="22" spans="1:5" s="3" customFormat="1" ht="16.5" customHeight="1">
      <c r="A22" s="95" t="s">
        <v>93</v>
      </c>
      <c r="B22" s="95" t="s">
        <v>91</v>
      </c>
      <c r="C22" s="8"/>
      <c r="D22" s="8"/>
      <c r="E22" s="105"/>
    </row>
    <row r="23" spans="1:5" s="3" customFormat="1" ht="16.5" customHeight="1">
      <c r="A23" s="95" t="s">
        <v>94</v>
      </c>
      <c r="B23" s="95" t="s">
        <v>412</v>
      </c>
      <c r="C23" s="8"/>
      <c r="D23" s="8"/>
      <c r="E23" s="105"/>
    </row>
    <row r="24" spans="1:5" s="3" customFormat="1" ht="16.5" customHeight="1">
      <c r="A24" s="86" t="s">
        <v>95</v>
      </c>
      <c r="B24" s="86" t="s">
        <v>413</v>
      </c>
      <c r="C24" s="234"/>
      <c r="D24" s="8"/>
      <c r="E24" s="105"/>
    </row>
    <row r="25" spans="1:5" s="3" customFormat="1">
      <c r="A25" s="86" t="s">
        <v>246</v>
      </c>
      <c r="B25" s="86" t="s">
        <v>419</v>
      </c>
      <c r="C25" s="8"/>
      <c r="D25" s="8"/>
      <c r="E25" s="105"/>
    </row>
    <row r="26" spans="1:5" ht="16.5" customHeight="1">
      <c r="A26" s="85">
        <v>1.2</v>
      </c>
      <c r="B26" s="85" t="s">
        <v>96</v>
      </c>
      <c r="C26" s="83">
        <f>SUM(C27,C35)</f>
        <v>0</v>
      </c>
      <c r="D26" s="83">
        <f>SUM(D27,D35)</f>
        <v>0</v>
      </c>
      <c r="E26" s="105"/>
    </row>
    <row r="27" spans="1:5" ht="16.5" customHeight="1">
      <c r="A27" s="86" t="s">
        <v>32</v>
      </c>
      <c r="B27" s="86" t="s">
        <v>305</v>
      </c>
      <c r="C27" s="104">
        <f>SUM(C28:C30)</f>
        <v>0</v>
      </c>
      <c r="D27" s="104">
        <f>SUM(D28:D30)</f>
        <v>0</v>
      </c>
      <c r="E27" s="105"/>
    </row>
    <row r="28" spans="1:5">
      <c r="A28" s="221" t="s">
        <v>98</v>
      </c>
      <c r="B28" s="221" t="s">
        <v>303</v>
      </c>
      <c r="C28" s="8"/>
      <c r="D28" s="8"/>
      <c r="E28" s="105"/>
    </row>
    <row r="29" spans="1:5">
      <c r="A29" s="221" t="s">
        <v>99</v>
      </c>
      <c r="B29" s="221" t="s">
        <v>306</v>
      </c>
      <c r="C29" s="8"/>
      <c r="D29" s="8"/>
      <c r="E29" s="105"/>
    </row>
    <row r="30" spans="1:5">
      <c r="A30" s="221" t="s">
        <v>421</v>
      </c>
      <c r="B30" s="221" t="s">
        <v>304</v>
      </c>
      <c r="C30" s="8"/>
      <c r="D30" s="8"/>
      <c r="E30" s="105"/>
    </row>
    <row r="31" spans="1:5">
      <c r="A31" s="86" t="s">
        <v>33</v>
      </c>
      <c r="B31" s="86" t="s">
        <v>468</v>
      </c>
      <c r="C31" s="104">
        <f>SUM(C32:C34)</f>
        <v>0</v>
      </c>
      <c r="D31" s="104">
        <f>SUM(D32:D34)</f>
        <v>0</v>
      </c>
      <c r="E31" s="105"/>
    </row>
    <row r="32" spans="1:5">
      <c r="A32" s="221" t="s">
        <v>12</v>
      </c>
      <c r="B32" s="221" t="s">
        <v>471</v>
      </c>
      <c r="C32" s="8"/>
      <c r="D32" s="8"/>
      <c r="E32" s="105"/>
    </row>
    <row r="33" spans="1:9">
      <c r="A33" s="221" t="s">
        <v>13</v>
      </c>
      <c r="B33" s="221" t="s">
        <v>472</v>
      </c>
      <c r="C33" s="8"/>
      <c r="D33" s="8"/>
      <c r="E33" s="105"/>
    </row>
    <row r="34" spans="1:9">
      <c r="A34" s="221" t="s">
        <v>276</v>
      </c>
      <c r="B34" s="221" t="s">
        <v>473</v>
      </c>
      <c r="C34" s="8"/>
      <c r="D34" s="8"/>
      <c r="E34" s="105"/>
    </row>
    <row r="35" spans="1:9">
      <c r="A35" s="86" t="s">
        <v>34</v>
      </c>
      <c r="B35" s="232" t="s">
        <v>418</v>
      </c>
      <c r="C35" s="8"/>
      <c r="D35" s="8"/>
      <c r="E35" s="105"/>
    </row>
    <row r="36" spans="1:9">
      <c r="D36" s="26"/>
      <c r="E36" s="106"/>
      <c r="F36" s="26"/>
    </row>
    <row r="37" spans="1:9">
      <c r="A37" s="1"/>
      <c r="D37" s="26"/>
      <c r="E37" s="106"/>
      <c r="F37" s="26"/>
    </row>
    <row r="38" spans="1:9">
      <c r="D38" s="26"/>
      <c r="E38" s="106"/>
      <c r="F38" s="26"/>
    </row>
    <row r="39" spans="1:9">
      <c r="D39" s="26"/>
      <c r="E39" s="106"/>
      <c r="F39" s="26"/>
    </row>
    <row r="40" spans="1:9">
      <c r="A40" s="67" t="s">
        <v>107</v>
      </c>
      <c r="D40" s="26"/>
      <c r="E40" s="106"/>
      <c r="F40" s="26"/>
    </row>
    <row r="41" spans="1:9">
      <c r="D41" s="26"/>
      <c r="E41" s="107"/>
      <c r="F41" s="107"/>
      <c r="G41"/>
      <c r="H41"/>
      <c r="I41"/>
    </row>
    <row r="42" spans="1:9">
      <c r="D42" s="108"/>
      <c r="E42" s="107"/>
      <c r="F42" s="107"/>
      <c r="G42"/>
      <c r="H42"/>
      <c r="I42"/>
    </row>
    <row r="43" spans="1:9">
      <c r="A43"/>
      <c r="B43" s="67" t="s">
        <v>266</v>
      </c>
      <c r="D43" s="108"/>
      <c r="E43" s="107"/>
      <c r="F43" s="107"/>
      <c r="G43"/>
      <c r="H43"/>
      <c r="I43"/>
    </row>
    <row r="44" spans="1:9">
      <c r="A44"/>
      <c r="B44" s="2" t="s">
        <v>265</v>
      </c>
      <c r="D44" s="108"/>
      <c r="E44" s="107"/>
      <c r="F44" s="107"/>
      <c r="G44"/>
      <c r="H44"/>
      <c r="I44"/>
    </row>
    <row r="45" spans="1:9" customFormat="1" ht="12.75">
      <c r="B45" s="64" t="s">
        <v>139</v>
      </c>
      <c r="D45" s="107"/>
      <c r="E45" s="107"/>
      <c r="F45" s="107"/>
    </row>
    <row r="46" spans="1:9">
      <c r="D46" s="26"/>
      <c r="E46" s="106"/>
      <c r="F46" s="26"/>
    </row>
  </sheetData>
  <mergeCells count="3">
    <mergeCell ref="C2:D2"/>
    <mergeCell ref="C1:D1"/>
    <mergeCell ref="B4:D4"/>
  </mergeCells>
  <printOptions gridLines="1"/>
  <pageMargins left="0.19685039370078741" right="0.19685039370078741" top="0.19685039370078741" bottom="0.19685039370078741" header="0.15748031496062992" footer="0.15748031496062992"/>
  <pageSetup paperSize="9" scale="67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Normal="100" zoomScaleSheetLayoutView="80" workbookViewId="0">
      <selection activeCell="G2" sqref="G2:H2"/>
    </sheetView>
  </sheetViews>
  <sheetFormatPr defaultRowHeight="15"/>
  <cols>
    <col min="1" max="1" width="17.42578125" style="179" customWidth="1"/>
    <col min="2" max="2" width="13.28515625" style="179" customWidth="1"/>
    <col min="3" max="3" width="21.42578125" style="179" customWidth="1"/>
    <col min="4" max="4" width="17.85546875" style="179" customWidth="1"/>
    <col min="5" max="5" width="12.7109375" style="179" customWidth="1"/>
    <col min="6" max="6" width="36.85546875" style="179" customWidth="1"/>
    <col min="7" max="7" width="22.28515625" style="179" customWidth="1"/>
    <col min="8" max="8" width="0.5703125" style="179" customWidth="1"/>
    <col min="9" max="16384" width="9.140625" style="179"/>
  </cols>
  <sheetData>
    <row r="1" spans="1:8">
      <c r="A1" s="72" t="s">
        <v>356</v>
      </c>
      <c r="B1" s="74"/>
      <c r="C1" s="74"/>
      <c r="D1" s="74"/>
      <c r="E1" s="74"/>
      <c r="F1" s="74"/>
      <c r="G1" s="159" t="s">
        <v>109</v>
      </c>
      <c r="H1" s="160"/>
    </row>
    <row r="2" spans="1:8">
      <c r="A2" s="74" t="s">
        <v>140</v>
      </c>
      <c r="B2" s="74"/>
      <c r="C2" s="74"/>
      <c r="D2" s="74"/>
      <c r="E2" s="74"/>
      <c r="F2" s="74"/>
      <c r="G2" s="462"/>
      <c r="H2" s="463"/>
    </row>
    <row r="3" spans="1:8">
      <c r="A3" s="74"/>
      <c r="B3" s="74"/>
      <c r="C3" s="74"/>
      <c r="D3" s="74"/>
      <c r="E3" s="74"/>
      <c r="F3" s="74"/>
      <c r="G3" s="100"/>
      <c r="H3" s="160"/>
    </row>
    <row r="4" spans="1:8">
      <c r="A4" s="75" t="str">
        <f>'[2]ფორმა N2'!A4</f>
        <v>ანგარიშვალდებული პირის დასახელება:</v>
      </c>
      <c r="B4" s="74"/>
      <c r="C4" s="74"/>
      <c r="D4" s="465" t="s">
        <v>512</v>
      </c>
      <c r="E4" s="465"/>
      <c r="F4" s="465"/>
      <c r="G4" s="74"/>
      <c r="H4" s="101"/>
    </row>
    <row r="5" spans="1:8">
      <c r="A5" s="199">
        <f>'ფორმა N1'!A5</f>
        <v>0</v>
      </c>
      <c r="B5" s="199"/>
      <c r="C5" s="199"/>
      <c r="D5" s="199"/>
      <c r="E5" s="199"/>
      <c r="F5" s="199"/>
      <c r="G5" s="199"/>
      <c r="H5" s="101"/>
    </row>
    <row r="6" spans="1:8">
      <c r="A6" s="75"/>
      <c r="B6" s="74"/>
      <c r="C6" s="74"/>
      <c r="D6" s="74"/>
      <c r="E6" s="74"/>
      <c r="F6" s="74"/>
      <c r="G6" s="74"/>
      <c r="H6" s="101"/>
    </row>
    <row r="7" spans="1:8">
      <c r="A7" s="74"/>
      <c r="B7" s="74"/>
      <c r="C7" s="74"/>
      <c r="D7" s="74"/>
      <c r="E7" s="74"/>
      <c r="F7" s="74"/>
      <c r="G7" s="74"/>
      <c r="H7" s="102"/>
    </row>
    <row r="8" spans="1:8" ht="45.75" customHeight="1">
      <c r="A8" s="161" t="s">
        <v>307</v>
      </c>
      <c r="B8" s="161" t="s">
        <v>141</v>
      </c>
      <c r="C8" s="162" t="s">
        <v>354</v>
      </c>
      <c r="D8" s="162" t="s">
        <v>355</v>
      </c>
      <c r="E8" s="162" t="s">
        <v>270</v>
      </c>
      <c r="F8" s="161" t="s">
        <v>312</v>
      </c>
      <c r="G8" s="162" t="s">
        <v>308</v>
      </c>
      <c r="H8" s="102"/>
    </row>
    <row r="9" spans="1:8">
      <c r="A9" s="163" t="s">
        <v>309</v>
      </c>
      <c r="B9" s="164"/>
      <c r="C9" s="165"/>
      <c r="D9" s="166"/>
      <c r="E9" s="166"/>
      <c r="F9" s="166"/>
      <c r="G9" s="167"/>
      <c r="H9" s="102"/>
    </row>
    <row r="10" spans="1:8" ht="15.75">
      <c r="A10" s="164">
        <v>1</v>
      </c>
      <c r="B10" s="149"/>
      <c r="C10" s="168"/>
      <c r="D10" s="169"/>
      <c r="E10" s="169"/>
      <c r="F10" s="169"/>
      <c r="G10" s="170" t="str">
        <f>IF(ISBLANK(B10),"",G9+C10-D10)</f>
        <v/>
      </c>
      <c r="H10" s="102"/>
    </row>
    <row r="11" spans="1:8" ht="15.75">
      <c r="A11" s="164">
        <v>2</v>
      </c>
      <c r="B11" s="149"/>
      <c r="C11" s="168"/>
      <c r="D11" s="169"/>
      <c r="E11" s="169"/>
      <c r="F11" s="169"/>
      <c r="G11" s="170" t="str">
        <f t="shared" ref="G11:G38" si="0">IF(ISBLANK(B11),"",G10+C11-D11)</f>
        <v/>
      </c>
      <c r="H11" s="102"/>
    </row>
    <row r="12" spans="1:8" ht="15.75">
      <c r="A12" s="164">
        <v>3</v>
      </c>
      <c r="B12" s="149"/>
      <c r="C12" s="168"/>
      <c r="D12" s="169"/>
      <c r="E12" s="169"/>
      <c r="F12" s="169"/>
      <c r="G12" s="170" t="str">
        <f t="shared" si="0"/>
        <v/>
      </c>
      <c r="H12" s="102"/>
    </row>
    <row r="13" spans="1:8" ht="15.75">
      <c r="A13" s="164">
        <v>4</v>
      </c>
      <c r="B13" s="149"/>
      <c r="C13" s="168"/>
      <c r="D13" s="169"/>
      <c r="E13" s="169"/>
      <c r="F13" s="169"/>
      <c r="G13" s="170" t="str">
        <f t="shared" si="0"/>
        <v/>
      </c>
      <c r="H13" s="102"/>
    </row>
    <row r="14" spans="1:8" ht="15.75">
      <c r="A14" s="164">
        <v>5</v>
      </c>
      <c r="B14" s="149"/>
      <c r="C14" s="168"/>
      <c r="D14" s="169"/>
      <c r="E14" s="169"/>
      <c r="F14" s="169"/>
      <c r="G14" s="170" t="str">
        <f t="shared" si="0"/>
        <v/>
      </c>
      <c r="H14" s="102"/>
    </row>
    <row r="15" spans="1:8" ht="15.75">
      <c r="A15" s="164">
        <v>6</v>
      </c>
      <c r="B15" s="149"/>
      <c r="C15" s="168"/>
      <c r="D15" s="169"/>
      <c r="E15" s="169"/>
      <c r="F15" s="169"/>
      <c r="G15" s="170" t="str">
        <f t="shared" si="0"/>
        <v/>
      </c>
      <c r="H15" s="102"/>
    </row>
    <row r="16" spans="1:8" ht="15.75">
      <c r="A16" s="164">
        <v>7</v>
      </c>
      <c r="B16" s="149"/>
      <c r="C16" s="168"/>
      <c r="D16" s="169"/>
      <c r="E16" s="169"/>
      <c r="F16" s="169"/>
      <c r="G16" s="170" t="str">
        <f t="shared" si="0"/>
        <v/>
      </c>
      <c r="H16" s="102"/>
    </row>
    <row r="17" spans="1:8" ht="15.75">
      <c r="A17" s="164">
        <v>8</v>
      </c>
      <c r="B17" s="149"/>
      <c r="C17" s="168"/>
      <c r="D17" s="169"/>
      <c r="E17" s="169"/>
      <c r="F17" s="169"/>
      <c r="G17" s="170" t="str">
        <f t="shared" si="0"/>
        <v/>
      </c>
      <c r="H17" s="102"/>
    </row>
    <row r="18" spans="1:8" ht="15.75">
      <c r="A18" s="164">
        <v>9</v>
      </c>
      <c r="B18" s="149"/>
      <c r="C18" s="168"/>
      <c r="D18" s="169"/>
      <c r="E18" s="169"/>
      <c r="F18" s="169"/>
      <c r="G18" s="170" t="str">
        <f t="shared" si="0"/>
        <v/>
      </c>
      <c r="H18" s="102"/>
    </row>
    <row r="19" spans="1:8" ht="15.75">
      <c r="A19" s="164">
        <v>10</v>
      </c>
      <c r="B19" s="149"/>
      <c r="C19" s="168"/>
      <c r="D19" s="169"/>
      <c r="E19" s="169"/>
      <c r="F19" s="169"/>
      <c r="G19" s="170" t="str">
        <f t="shared" si="0"/>
        <v/>
      </c>
      <c r="H19" s="102"/>
    </row>
    <row r="20" spans="1:8" ht="15.75">
      <c r="A20" s="164">
        <v>11</v>
      </c>
      <c r="B20" s="149"/>
      <c r="C20" s="168"/>
      <c r="D20" s="169"/>
      <c r="E20" s="169"/>
      <c r="F20" s="169"/>
      <c r="G20" s="170" t="str">
        <f t="shared" si="0"/>
        <v/>
      </c>
      <c r="H20" s="102"/>
    </row>
    <row r="21" spans="1:8" ht="15.75">
      <c r="A21" s="164">
        <v>12</v>
      </c>
      <c r="B21" s="149"/>
      <c r="C21" s="168"/>
      <c r="D21" s="169"/>
      <c r="E21" s="169"/>
      <c r="F21" s="169"/>
      <c r="G21" s="170" t="str">
        <f t="shared" si="0"/>
        <v/>
      </c>
      <c r="H21" s="102"/>
    </row>
    <row r="22" spans="1:8" ht="15.75">
      <c r="A22" s="164">
        <v>13</v>
      </c>
      <c r="B22" s="149"/>
      <c r="C22" s="168"/>
      <c r="D22" s="169"/>
      <c r="E22" s="169"/>
      <c r="F22" s="169"/>
      <c r="G22" s="170" t="str">
        <f t="shared" si="0"/>
        <v/>
      </c>
      <c r="H22" s="102"/>
    </row>
    <row r="23" spans="1:8" ht="15.75">
      <c r="A23" s="164">
        <v>14</v>
      </c>
      <c r="B23" s="149"/>
      <c r="C23" s="168"/>
      <c r="D23" s="169"/>
      <c r="E23" s="169"/>
      <c r="F23" s="169"/>
      <c r="G23" s="170" t="str">
        <f t="shared" si="0"/>
        <v/>
      </c>
      <c r="H23" s="102"/>
    </row>
    <row r="24" spans="1:8" ht="15.75">
      <c r="A24" s="164">
        <v>15</v>
      </c>
      <c r="B24" s="149"/>
      <c r="C24" s="168"/>
      <c r="D24" s="169"/>
      <c r="E24" s="169"/>
      <c r="F24" s="169"/>
      <c r="G24" s="170" t="str">
        <f t="shared" si="0"/>
        <v/>
      </c>
      <c r="H24" s="102"/>
    </row>
    <row r="25" spans="1:8" ht="15.75">
      <c r="A25" s="164">
        <v>16</v>
      </c>
      <c r="B25" s="149"/>
      <c r="C25" s="168"/>
      <c r="D25" s="169"/>
      <c r="E25" s="169"/>
      <c r="F25" s="169"/>
      <c r="G25" s="170" t="str">
        <f t="shared" si="0"/>
        <v/>
      </c>
      <c r="H25" s="102"/>
    </row>
    <row r="26" spans="1:8" ht="15.75">
      <c r="A26" s="164">
        <v>17</v>
      </c>
      <c r="B26" s="149"/>
      <c r="C26" s="168"/>
      <c r="D26" s="169"/>
      <c r="E26" s="169"/>
      <c r="F26" s="169"/>
      <c r="G26" s="170" t="str">
        <f t="shared" si="0"/>
        <v/>
      </c>
      <c r="H26" s="102"/>
    </row>
    <row r="27" spans="1:8" ht="15.75">
      <c r="A27" s="164">
        <v>18</v>
      </c>
      <c r="B27" s="149"/>
      <c r="C27" s="168"/>
      <c r="D27" s="169"/>
      <c r="E27" s="169"/>
      <c r="F27" s="169"/>
      <c r="G27" s="170" t="str">
        <f t="shared" si="0"/>
        <v/>
      </c>
      <c r="H27" s="102"/>
    </row>
    <row r="28" spans="1:8" ht="15.75">
      <c r="A28" s="164">
        <v>19</v>
      </c>
      <c r="B28" s="149"/>
      <c r="C28" s="168"/>
      <c r="D28" s="169"/>
      <c r="E28" s="169"/>
      <c r="F28" s="169"/>
      <c r="G28" s="170" t="str">
        <f t="shared" si="0"/>
        <v/>
      </c>
      <c r="H28" s="102"/>
    </row>
    <row r="29" spans="1:8" ht="15.75">
      <c r="A29" s="164">
        <v>20</v>
      </c>
      <c r="B29" s="149"/>
      <c r="C29" s="168"/>
      <c r="D29" s="169"/>
      <c r="E29" s="169"/>
      <c r="F29" s="169"/>
      <c r="G29" s="170" t="str">
        <f t="shared" si="0"/>
        <v/>
      </c>
      <c r="H29" s="102"/>
    </row>
    <row r="30" spans="1:8" ht="15.75">
      <c r="A30" s="164">
        <v>21</v>
      </c>
      <c r="B30" s="149"/>
      <c r="C30" s="171"/>
      <c r="D30" s="172"/>
      <c r="E30" s="172"/>
      <c r="F30" s="172"/>
      <c r="G30" s="170" t="str">
        <f t="shared" si="0"/>
        <v/>
      </c>
      <c r="H30" s="102"/>
    </row>
    <row r="31" spans="1:8" ht="15.75">
      <c r="A31" s="164">
        <v>22</v>
      </c>
      <c r="B31" s="149"/>
      <c r="C31" s="171"/>
      <c r="D31" s="172"/>
      <c r="E31" s="172"/>
      <c r="F31" s="172"/>
      <c r="G31" s="170" t="str">
        <f t="shared" si="0"/>
        <v/>
      </c>
      <c r="H31" s="102"/>
    </row>
    <row r="32" spans="1:8" ht="15.75">
      <c r="A32" s="164">
        <v>23</v>
      </c>
      <c r="B32" s="149"/>
      <c r="C32" s="171"/>
      <c r="D32" s="172"/>
      <c r="E32" s="172"/>
      <c r="F32" s="172"/>
      <c r="G32" s="170" t="str">
        <f t="shared" si="0"/>
        <v/>
      </c>
      <c r="H32" s="102"/>
    </row>
    <row r="33" spans="1:10" ht="15.75">
      <c r="A33" s="164">
        <v>24</v>
      </c>
      <c r="B33" s="149"/>
      <c r="C33" s="171"/>
      <c r="D33" s="172"/>
      <c r="E33" s="172"/>
      <c r="F33" s="172"/>
      <c r="G33" s="170" t="str">
        <f t="shared" si="0"/>
        <v/>
      </c>
      <c r="H33" s="102"/>
    </row>
    <row r="34" spans="1:10" ht="15.75">
      <c r="A34" s="164">
        <v>25</v>
      </c>
      <c r="B34" s="149"/>
      <c r="C34" s="171"/>
      <c r="D34" s="172"/>
      <c r="E34" s="172"/>
      <c r="F34" s="172"/>
      <c r="G34" s="170" t="str">
        <f t="shared" si="0"/>
        <v/>
      </c>
      <c r="H34" s="102"/>
    </row>
    <row r="35" spans="1:10" ht="15.75">
      <c r="A35" s="164">
        <v>26</v>
      </c>
      <c r="B35" s="149"/>
      <c r="C35" s="171"/>
      <c r="D35" s="172"/>
      <c r="E35" s="172"/>
      <c r="F35" s="172"/>
      <c r="G35" s="170" t="str">
        <f t="shared" si="0"/>
        <v/>
      </c>
      <c r="H35" s="102"/>
    </row>
    <row r="36" spans="1:10" ht="15.75">
      <c r="A36" s="164">
        <v>27</v>
      </c>
      <c r="B36" s="149"/>
      <c r="C36" s="171"/>
      <c r="D36" s="172"/>
      <c r="E36" s="172"/>
      <c r="F36" s="172"/>
      <c r="G36" s="170" t="str">
        <f t="shared" si="0"/>
        <v/>
      </c>
      <c r="H36" s="102"/>
    </row>
    <row r="37" spans="1:10" ht="15.75">
      <c r="A37" s="164">
        <v>28</v>
      </c>
      <c r="B37" s="149"/>
      <c r="C37" s="171"/>
      <c r="D37" s="172"/>
      <c r="E37" s="172"/>
      <c r="F37" s="172"/>
      <c r="G37" s="170" t="str">
        <f t="shared" si="0"/>
        <v/>
      </c>
      <c r="H37" s="102"/>
    </row>
    <row r="38" spans="1:10" ht="15.75">
      <c r="A38" s="164">
        <v>29</v>
      </c>
      <c r="B38" s="149"/>
      <c r="C38" s="171"/>
      <c r="D38" s="172"/>
      <c r="E38" s="172"/>
      <c r="F38" s="172"/>
      <c r="G38" s="170" t="str">
        <f t="shared" si="0"/>
        <v/>
      </c>
      <c r="H38" s="102"/>
    </row>
    <row r="39" spans="1:10" ht="15.75">
      <c r="A39" s="164" t="s">
        <v>273</v>
      </c>
      <c r="B39" s="149"/>
      <c r="C39" s="171"/>
      <c r="D39" s="172"/>
      <c r="E39" s="172"/>
      <c r="F39" s="172"/>
      <c r="G39" s="170" t="str">
        <f>IF(ISBLANK(B39),"",#REF!+C39-D39)</f>
        <v/>
      </c>
      <c r="H39" s="102"/>
    </row>
    <row r="40" spans="1:10">
      <c r="A40" s="173" t="s">
        <v>310</v>
      </c>
      <c r="B40" s="174"/>
      <c r="C40" s="175"/>
      <c r="D40" s="176"/>
      <c r="E40" s="176"/>
      <c r="F40" s="177"/>
      <c r="G40" s="178" t="str">
        <f>G39</f>
        <v/>
      </c>
      <c r="H40" s="102"/>
    </row>
    <row r="44" spans="1:10">
      <c r="B44" s="181" t="s">
        <v>107</v>
      </c>
      <c r="F44" s="182"/>
    </row>
    <row r="45" spans="1:10">
      <c r="F45" s="180"/>
      <c r="G45" s="180"/>
      <c r="H45" s="180"/>
      <c r="I45" s="180"/>
      <c r="J45" s="180"/>
    </row>
    <row r="46" spans="1:10">
      <c r="C46" s="183"/>
      <c r="F46" s="183"/>
      <c r="G46" s="184"/>
      <c r="H46" s="180"/>
      <c r="I46" s="180"/>
      <c r="J46" s="180"/>
    </row>
    <row r="47" spans="1:10">
      <c r="A47" s="180"/>
      <c r="C47" s="185" t="s">
        <v>263</v>
      </c>
      <c r="F47" s="186" t="s">
        <v>268</v>
      </c>
      <c r="G47" s="184"/>
      <c r="H47" s="180"/>
      <c r="I47" s="180"/>
      <c r="J47" s="180"/>
    </row>
    <row r="48" spans="1:10">
      <c r="A48" s="180"/>
      <c r="C48" s="187" t="s">
        <v>139</v>
      </c>
      <c r="F48" s="179" t="s">
        <v>264</v>
      </c>
      <c r="G48" s="180"/>
      <c r="H48" s="180"/>
      <c r="I48" s="180"/>
      <c r="J48" s="180"/>
    </row>
    <row r="49" spans="2:2" s="180" customFormat="1">
      <c r="B49" s="179"/>
    </row>
    <row r="50" spans="2:2" s="180" customFormat="1" ht="12.75"/>
    <row r="51" spans="2:2" s="180" customFormat="1" ht="12.75"/>
    <row r="52" spans="2:2" s="180" customFormat="1" ht="12.75"/>
    <row r="53" spans="2:2" s="180" customFormat="1" ht="12.75"/>
  </sheetData>
  <mergeCells count="2">
    <mergeCell ref="D4:F4"/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4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M54"/>
  <sheetViews>
    <sheetView showGridLines="0" view="pageBreakPreview" zoomScale="80" zoomScaleNormal="100" zoomScaleSheetLayoutView="80" workbookViewId="0">
      <selection activeCell="I3" sqref="I3:J3"/>
    </sheetView>
  </sheetViews>
  <sheetFormatPr defaultRowHeight="12.75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3" s="22" customFormat="1" ht="15">
      <c r="A1" s="134" t="s">
        <v>299</v>
      </c>
      <c r="B1" s="135"/>
      <c r="C1" s="135"/>
      <c r="D1" s="135"/>
      <c r="E1" s="135"/>
      <c r="F1" s="76"/>
      <c r="G1" s="76"/>
      <c r="H1" s="76"/>
      <c r="I1" s="482" t="s">
        <v>109</v>
      </c>
      <c r="J1" s="482"/>
      <c r="K1" s="141"/>
    </row>
    <row r="2" spans="1:13" s="22" customFormat="1" ht="15">
      <c r="A2" s="102" t="s">
        <v>140</v>
      </c>
      <c r="B2" s="135"/>
      <c r="C2" s="135"/>
      <c r="D2" s="135"/>
      <c r="E2" s="135"/>
      <c r="F2" s="136"/>
      <c r="G2" s="137"/>
      <c r="H2" s="137"/>
      <c r="I2" s="340"/>
      <c r="J2" s="340"/>
      <c r="K2" s="141"/>
    </row>
    <row r="3" spans="1:13" s="22" customFormat="1" ht="15">
      <c r="A3" s="135"/>
      <c r="B3" s="135"/>
      <c r="C3" s="135"/>
      <c r="D3" s="135"/>
      <c r="E3" s="135"/>
      <c r="F3" s="136"/>
      <c r="G3" s="137"/>
      <c r="H3" s="137"/>
      <c r="I3" s="477" t="s">
        <v>533</v>
      </c>
      <c r="J3" s="478"/>
      <c r="K3" s="141"/>
    </row>
    <row r="4" spans="1:13" s="2" customFormat="1" ht="15">
      <c r="A4" s="74" t="str">
        <f>'ფორმა N2'!A4</f>
        <v>ანგარიშვალდებული პირის დასახელება:</v>
      </c>
      <c r="B4" s="466" t="s">
        <v>512</v>
      </c>
      <c r="C4" s="466"/>
      <c r="D4" s="466"/>
      <c r="E4" s="466"/>
      <c r="F4" s="466"/>
      <c r="G4" s="305"/>
      <c r="H4" s="305"/>
      <c r="I4" s="138"/>
      <c r="J4" s="73"/>
      <c r="K4" s="305"/>
      <c r="L4" s="305"/>
      <c r="M4" s="305"/>
    </row>
    <row r="5" spans="1:13" s="2" customFormat="1" ht="15">
      <c r="A5" s="116">
        <f>'ფორმა N1'!A5</f>
        <v>0</v>
      </c>
      <c r="B5" s="117"/>
      <c r="C5" s="117"/>
      <c r="D5" s="117"/>
      <c r="E5" s="117"/>
      <c r="F5" s="58"/>
      <c r="G5" s="58"/>
      <c r="H5" s="58"/>
      <c r="I5" s="305"/>
      <c r="J5" s="305"/>
      <c r="K5" s="102"/>
    </row>
    <row r="6" spans="1:13" s="22" customFormat="1" ht="15">
      <c r="A6" s="139"/>
      <c r="B6" s="140"/>
      <c r="C6" s="140"/>
      <c r="D6" s="135"/>
      <c r="E6" s="135"/>
      <c r="F6" s="135"/>
      <c r="G6" s="135"/>
      <c r="H6" s="135"/>
      <c r="I6" s="129"/>
      <c r="J6" s="58"/>
      <c r="K6" s="141"/>
    </row>
    <row r="7" spans="1:13" ht="45">
      <c r="A7" s="130"/>
      <c r="B7" s="484" t="s">
        <v>220</v>
      </c>
      <c r="C7" s="484"/>
      <c r="D7" s="484" t="s">
        <v>287</v>
      </c>
      <c r="E7" s="484"/>
      <c r="F7" s="484" t="s">
        <v>288</v>
      </c>
      <c r="G7" s="484"/>
      <c r="H7" s="148" t="s">
        <v>274</v>
      </c>
      <c r="I7" s="135"/>
      <c r="J7" s="135"/>
      <c r="K7" s="142"/>
    </row>
    <row r="8" spans="1:13" ht="15">
      <c r="A8" s="131" t="s">
        <v>115</v>
      </c>
      <c r="B8" s="132" t="s">
        <v>222</v>
      </c>
      <c r="C8" s="133" t="s">
        <v>221</v>
      </c>
      <c r="D8" s="132" t="s">
        <v>222</v>
      </c>
      <c r="E8" s="133" t="s">
        <v>221</v>
      </c>
      <c r="F8" s="132" t="s">
        <v>222</v>
      </c>
      <c r="G8" s="133" t="s">
        <v>221</v>
      </c>
      <c r="H8" s="133" t="s">
        <v>221</v>
      </c>
      <c r="I8" s="484" t="s">
        <v>223</v>
      </c>
      <c r="J8" s="484"/>
      <c r="K8" s="142"/>
    </row>
    <row r="9" spans="1:13" ht="15">
      <c r="A9" s="59" t="s">
        <v>116</v>
      </c>
      <c r="B9" s="80">
        <f>SUM(B10,B14,B17)</f>
        <v>0</v>
      </c>
      <c r="C9" s="80">
        <f>SUM(C10,C14,C17)</f>
        <v>0</v>
      </c>
      <c r="D9" s="80">
        <f t="shared" ref="D9:J10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132" t="s">
        <v>222</v>
      </c>
      <c r="J9" s="133" t="s">
        <v>221</v>
      </c>
      <c r="K9" s="142"/>
    </row>
    <row r="10" spans="1:13" ht="15">
      <c r="A10" s="60" t="s">
        <v>117</v>
      </c>
      <c r="B10" s="130">
        <f>SUM(B11:B13)</f>
        <v>0</v>
      </c>
      <c r="C10" s="130">
        <f>SUM(C11:C13)</f>
        <v>0</v>
      </c>
      <c r="D10" s="130">
        <f t="shared" ref="D10:J11" si="1">SUM(D11:D13)</f>
        <v>0</v>
      </c>
      <c r="E10" s="130">
        <f>SUM(E11:E13)</f>
        <v>0</v>
      </c>
      <c r="F10" s="130">
        <f t="shared" si="1"/>
        <v>0</v>
      </c>
      <c r="G10" s="130">
        <f>SUM(G11:G13)</f>
        <v>0</v>
      </c>
      <c r="H10" s="130">
        <f>SUM(H11:H13)</f>
        <v>0</v>
      </c>
      <c r="I10" s="80">
        <f>SUM(I11,I15,I18)</f>
        <v>0</v>
      </c>
      <c r="J10" s="80">
        <f t="shared" si="0"/>
        <v>0</v>
      </c>
      <c r="K10" s="142"/>
    </row>
    <row r="11" spans="1:13" ht="15">
      <c r="A11" s="60" t="s">
        <v>118</v>
      </c>
      <c r="B11" s="25"/>
      <c r="C11" s="25"/>
      <c r="D11" s="25"/>
      <c r="E11" s="25"/>
      <c r="F11" s="25"/>
      <c r="G11" s="25"/>
      <c r="H11" s="25"/>
      <c r="I11" s="130">
        <f>SUM(I12:I14)</f>
        <v>0</v>
      </c>
      <c r="J11" s="130">
        <f t="shared" si="1"/>
        <v>0</v>
      </c>
      <c r="K11" s="142"/>
    </row>
    <row r="12" spans="1:13" ht="15">
      <c r="A12" s="60" t="s">
        <v>119</v>
      </c>
      <c r="B12" s="25"/>
      <c r="C12" s="25"/>
      <c r="D12" s="25"/>
      <c r="E12" s="25"/>
      <c r="F12" s="25"/>
      <c r="G12" s="25"/>
      <c r="H12" s="25"/>
      <c r="I12" s="25"/>
      <c r="J12" s="25"/>
      <c r="K12" s="142"/>
    </row>
    <row r="13" spans="1:13" ht="15">
      <c r="A13" s="60" t="s">
        <v>120</v>
      </c>
      <c r="B13" s="25"/>
      <c r="C13" s="25"/>
      <c r="D13" s="25"/>
      <c r="E13" s="25"/>
      <c r="F13" s="25"/>
      <c r="G13" s="25"/>
      <c r="H13" s="25"/>
      <c r="I13" s="25"/>
      <c r="J13" s="25"/>
      <c r="K13" s="142"/>
    </row>
    <row r="14" spans="1:13" ht="15">
      <c r="A14" s="60" t="s">
        <v>121</v>
      </c>
      <c r="B14" s="130">
        <f>SUM(B15:B16)</f>
        <v>0</v>
      </c>
      <c r="C14" s="130">
        <f>SUM(C15:C16)</f>
        <v>0</v>
      </c>
      <c r="D14" s="130">
        <f t="shared" ref="D14:J15" si="2">SUM(D15:D16)</f>
        <v>0</v>
      </c>
      <c r="E14" s="130">
        <f>SUM(E15:E16)</f>
        <v>0</v>
      </c>
      <c r="F14" s="130">
        <f t="shared" si="2"/>
        <v>0</v>
      </c>
      <c r="G14" s="130">
        <f>SUM(G15:G16)</f>
        <v>0</v>
      </c>
      <c r="H14" s="130">
        <f>SUM(H15:H16)</f>
        <v>0</v>
      </c>
      <c r="I14" s="25"/>
      <c r="J14" s="25"/>
      <c r="K14" s="142"/>
    </row>
    <row r="15" spans="1:13" ht="15">
      <c r="A15" s="60" t="s">
        <v>122</v>
      </c>
      <c r="B15" s="25"/>
      <c r="C15" s="25"/>
      <c r="D15" s="25"/>
      <c r="E15" s="25"/>
      <c r="F15" s="25"/>
      <c r="G15" s="25"/>
      <c r="H15" s="25"/>
      <c r="I15" s="130">
        <f>SUM(I16:I17)</f>
        <v>0</v>
      </c>
      <c r="J15" s="130">
        <f t="shared" si="2"/>
        <v>0</v>
      </c>
      <c r="K15" s="142"/>
    </row>
    <row r="16" spans="1:13" ht="15">
      <c r="A16" s="60" t="s">
        <v>123</v>
      </c>
      <c r="B16" s="25"/>
      <c r="C16" s="25"/>
      <c r="D16" s="25"/>
      <c r="E16" s="25"/>
      <c r="F16" s="25"/>
      <c r="G16" s="25"/>
      <c r="H16" s="25"/>
      <c r="I16" s="25"/>
      <c r="J16" s="25"/>
      <c r="K16" s="142"/>
    </row>
    <row r="17" spans="1:11" ht="15">
      <c r="A17" s="60" t="s">
        <v>124</v>
      </c>
      <c r="B17" s="130">
        <f>SUM(B18:B19,B22,B23)</f>
        <v>0</v>
      </c>
      <c r="C17" s="130">
        <f>SUM(C18:C19,C22,C23)</f>
        <v>0</v>
      </c>
      <c r="D17" s="130">
        <f t="shared" ref="D17:J18" si="3">SUM(D18:D19,D22,D23)</f>
        <v>0</v>
      </c>
      <c r="E17" s="130">
        <f>SUM(E18:E19,E22,E23)</f>
        <v>0</v>
      </c>
      <c r="F17" s="130">
        <f t="shared" si="3"/>
        <v>0</v>
      </c>
      <c r="G17" s="130">
        <f>SUM(G18:G19,G22,G23)</f>
        <v>0</v>
      </c>
      <c r="H17" s="130">
        <f>SUM(H18:H19,H22,H23)</f>
        <v>0</v>
      </c>
      <c r="I17" s="25"/>
      <c r="J17" s="25"/>
      <c r="K17" s="142"/>
    </row>
    <row r="18" spans="1:11" ht="15">
      <c r="A18" s="60" t="s">
        <v>125</v>
      </c>
      <c r="B18" s="25"/>
      <c r="C18" s="25"/>
      <c r="D18" s="25"/>
      <c r="E18" s="25"/>
      <c r="F18" s="25"/>
      <c r="G18" s="25"/>
      <c r="H18" s="25"/>
      <c r="I18" s="130">
        <f>SUM(I19:I20,I23,I24)</f>
        <v>0</v>
      </c>
      <c r="J18" s="130">
        <f t="shared" si="3"/>
        <v>0</v>
      </c>
      <c r="K18" s="142"/>
    </row>
    <row r="19" spans="1:11" ht="15">
      <c r="A19" s="60" t="s">
        <v>126</v>
      </c>
      <c r="B19" s="130">
        <f>SUM(B20:B21)</f>
        <v>0</v>
      </c>
      <c r="C19" s="130">
        <f>SUM(C20:C21)</f>
        <v>0</v>
      </c>
      <c r="D19" s="130">
        <f t="shared" ref="D19:J20" si="4">SUM(D20:D21)</f>
        <v>0</v>
      </c>
      <c r="E19" s="130">
        <f>SUM(E20:E21)</f>
        <v>0</v>
      </c>
      <c r="F19" s="130">
        <f t="shared" si="4"/>
        <v>0</v>
      </c>
      <c r="G19" s="130">
        <f>SUM(G20:G21)</f>
        <v>0</v>
      </c>
      <c r="H19" s="130">
        <f>SUM(H20:H21)</f>
        <v>0</v>
      </c>
      <c r="I19" s="25"/>
      <c r="J19" s="25"/>
      <c r="K19" s="142"/>
    </row>
    <row r="20" spans="1:11" ht="15">
      <c r="A20" s="60" t="s">
        <v>127</v>
      </c>
      <c r="B20" s="25"/>
      <c r="C20" s="25"/>
      <c r="D20" s="25"/>
      <c r="E20" s="25"/>
      <c r="F20" s="25"/>
      <c r="G20" s="25"/>
      <c r="H20" s="25"/>
      <c r="I20" s="130">
        <f>SUM(I21:I22)</f>
        <v>0</v>
      </c>
      <c r="J20" s="130">
        <f t="shared" si="4"/>
        <v>0</v>
      </c>
      <c r="K20" s="142"/>
    </row>
    <row r="21" spans="1:11" ht="15">
      <c r="A21" s="60" t="s">
        <v>128</v>
      </c>
      <c r="B21" s="25"/>
      <c r="C21" s="25"/>
      <c r="D21" s="25"/>
      <c r="E21" s="25"/>
      <c r="F21" s="25"/>
      <c r="G21" s="25"/>
      <c r="H21" s="25"/>
      <c r="I21" s="25"/>
      <c r="J21" s="25"/>
      <c r="K21" s="142"/>
    </row>
    <row r="22" spans="1:11" ht="15">
      <c r="A22" s="60" t="s">
        <v>129</v>
      </c>
      <c r="B22" s="25"/>
      <c r="C22" s="25"/>
      <c r="D22" s="25"/>
      <c r="E22" s="25"/>
      <c r="F22" s="25"/>
      <c r="G22" s="25"/>
      <c r="H22" s="25"/>
      <c r="I22" s="25"/>
      <c r="J22" s="25"/>
      <c r="K22" s="142"/>
    </row>
    <row r="23" spans="1:11" ht="15">
      <c r="A23" s="60" t="s">
        <v>130</v>
      </c>
      <c r="B23" s="25"/>
      <c r="C23" s="25"/>
      <c r="D23" s="25"/>
      <c r="E23" s="25"/>
      <c r="F23" s="25"/>
      <c r="G23" s="25"/>
      <c r="H23" s="25"/>
      <c r="I23" s="25"/>
      <c r="J23" s="25"/>
      <c r="K23" s="142"/>
    </row>
    <row r="24" spans="1:11" ht="15">
      <c r="A24" s="59" t="s">
        <v>131</v>
      </c>
      <c r="B24" s="80">
        <f>SUM(B25:B31)</f>
        <v>0</v>
      </c>
      <c r="C24" s="80">
        <f t="shared" ref="C24:J25" si="5">SUM(C25:C31)</f>
        <v>0</v>
      </c>
      <c r="D24" s="80">
        <f t="shared" si="5"/>
        <v>0</v>
      </c>
      <c r="E24" s="80">
        <f t="shared" si="5"/>
        <v>0</v>
      </c>
      <c r="F24" s="80">
        <f t="shared" si="5"/>
        <v>0</v>
      </c>
      <c r="G24" s="80">
        <f t="shared" si="5"/>
        <v>0</v>
      </c>
      <c r="H24" s="80">
        <f t="shared" si="5"/>
        <v>0</v>
      </c>
      <c r="I24" s="25"/>
      <c r="J24" s="25"/>
      <c r="K24" s="142"/>
    </row>
    <row r="25" spans="1:11" ht="15">
      <c r="A25" s="60" t="s">
        <v>253</v>
      </c>
      <c r="B25" s="25"/>
      <c r="C25" s="25"/>
      <c r="D25" s="25"/>
      <c r="E25" s="25"/>
      <c r="F25" s="25"/>
      <c r="G25" s="25"/>
      <c r="H25" s="25"/>
      <c r="I25" s="80">
        <f t="shared" si="5"/>
        <v>0</v>
      </c>
      <c r="J25" s="80">
        <f t="shared" si="5"/>
        <v>0</v>
      </c>
      <c r="K25" s="142"/>
    </row>
    <row r="26" spans="1:11" ht="15">
      <c r="A26" s="60" t="s">
        <v>254</v>
      </c>
      <c r="B26" s="25"/>
      <c r="C26" s="25"/>
      <c r="D26" s="25"/>
      <c r="E26" s="25"/>
      <c r="F26" s="25"/>
      <c r="G26" s="25"/>
      <c r="H26" s="25"/>
      <c r="I26" s="25"/>
      <c r="J26" s="25"/>
      <c r="K26" s="142"/>
    </row>
    <row r="27" spans="1:11" ht="15">
      <c r="A27" s="60" t="s">
        <v>255</v>
      </c>
      <c r="B27" s="25"/>
      <c r="C27" s="25"/>
      <c r="D27" s="25"/>
      <c r="E27" s="25"/>
      <c r="F27" s="25"/>
      <c r="G27" s="25"/>
      <c r="H27" s="25"/>
      <c r="I27" s="25"/>
      <c r="J27" s="25"/>
      <c r="K27" s="142"/>
    </row>
    <row r="28" spans="1:11" ht="15">
      <c r="A28" s="60" t="s">
        <v>256</v>
      </c>
      <c r="B28" s="25"/>
      <c r="C28" s="25"/>
      <c r="D28" s="25"/>
      <c r="E28" s="25"/>
      <c r="F28" s="25"/>
      <c r="G28" s="25"/>
      <c r="H28" s="25"/>
      <c r="I28" s="25"/>
      <c r="J28" s="25"/>
      <c r="K28" s="142"/>
    </row>
    <row r="29" spans="1:11" ht="15">
      <c r="A29" s="60" t="s">
        <v>257</v>
      </c>
      <c r="B29" s="25"/>
      <c r="C29" s="25"/>
      <c r="D29" s="25"/>
      <c r="E29" s="25"/>
      <c r="F29" s="25"/>
      <c r="G29" s="25"/>
      <c r="H29" s="25"/>
      <c r="I29" s="25"/>
      <c r="J29" s="25"/>
      <c r="K29" s="142"/>
    </row>
    <row r="30" spans="1:11" ht="15">
      <c r="A30" s="60" t="s">
        <v>258</v>
      </c>
      <c r="B30" s="25"/>
      <c r="C30" s="25"/>
      <c r="D30" s="25"/>
      <c r="E30" s="25"/>
      <c r="F30" s="25"/>
      <c r="G30" s="25"/>
      <c r="H30" s="25"/>
      <c r="I30" s="25"/>
      <c r="J30" s="25"/>
      <c r="K30" s="142"/>
    </row>
    <row r="31" spans="1:11" ht="15">
      <c r="A31" s="60" t="s">
        <v>259</v>
      </c>
      <c r="B31" s="25"/>
      <c r="C31" s="25"/>
      <c r="D31" s="25"/>
      <c r="E31" s="25"/>
      <c r="F31" s="25"/>
      <c r="G31" s="25"/>
      <c r="H31" s="25"/>
      <c r="I31" s="25"/>
      <c r="J31" s="25"/>
      <c r="K31" s="142"/>
    </row>
    <row r="32" spans="1:11" ht="15">
      <c r="A32" s="59" t="s">
        <v>132</v>
      </c>
      <c r="B32" s="80">
        <f>SUM(B33:B35)</f>
        <v>0</v>
      </c>
      <c r="C32" s="80">
        <f>SUM(C33:C35)</f>
        <v>0</v>
      </c>
      <c r="D32" s="80">
        <f t="shared" ref="D32:J33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25"/>
      <c r="J32" s="25"/>
      <c r="K32" s="142"/>
    </row>
    <row r="33" spans="1:11" ht="15">
      <c r="A33" s="60" t="s">
        <v>260</v>
      </c>
      <c r="B33" s="25"/>
      <c r="C33" s="25"/>
      <c r="D33" s="25"/>
      <c r="E33" s="25"/>
      <c r="F33" s="25"/>
      <c r="G33" s="25"/>
      <c r="H33" s="25"/>
      <c r="I33" s="80">
        <f>SUM(I34:I36)</f>
        <v>0</v>
      </c>
      <c r="J33" s="80">
        <f t="shared" si="6"/>
        <v>0</v>
      </c>
      <c r="K33" s="142"/>
    </row>
    <row r="34" spans="1:11" ht="15">
      <c r="A34" s="60" t="s">
        <v>261</v>
      </c>
      <c r="B34" s="25"/>
      <c r="C34" s="25"/>
      <c r="D34" s="25"/>
      <c r="E34" s="25"/>
      <c r="F34" s="25"/>
      <c r="G34" s="25"/>
      <c r="H34" s="25"/>
      <c r="I34" s="25"/>
      <c r="J34" s="25"/>
      <c r="K34" s="142"/>
    </row>
    <row r="35" spans="1:11" ht="15">
      <c r="A35" s="60" t="s">
        <v>262</v>
      </c>
      <c r="B35" s="25"/>
      <c r="C35" s="25"/>
      <c r="D35" s="25"/>
      <c r="E35" s="25"/>
      <c r="F35" s="25"/>
      <c r="G35" s="25"/>
      <c r="H35" s="25"/>
      <c r="I35" s="25"/>
      <c r="J35" s="25"/>
      <c r="K35" s="142"/>
    </row>
    <row r="36" spans="1:11" ht="15">
      <c r="A36" s="59" t="s">
        <v>133</v>
      </c>
      <c r="B36" s="80">
        <f t="shared" ref="B36:J37" si="7">SUM(B37:B39,B42)</f>
        <v>0</v>
      </c>
      <c r="C36" s="80">
        <f t="shared" si="7"/>
        <v>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25"/>
      <c r="J36" s="25"/>
      <c r="K36" s="142"/>
    </row>
    <row r="37" spans="1:11" ht="15">
      <c r="A37" s="60" t="s">
        <v>134</v>
      </c>
      <c r="B37" s="25"/>
      <c r="C37" s="25"/>
      <c r="D37" s="25"/>
      <c r="E37" s="25"/>
      <c r="F37" s="25"/>
      <c r="G37" s="25"/>
      <c r="H37" s="25"/>
      <c r="I37" s="80">
        <f t="shared" si="7"/>
        <v>0</v>
      </c>
      <c r="J37" s="80">
        <f t="shared" si="7"/>
        <v>0</v>
      </c>
      <c r="K37" s="142"/>
    </row>
    <row r="38" spans="1:11" ht="15">
      <c r="A38" s="60" t="s">
        <v>135</v>
      </c>
      <c r="B38" s="25"/>
      <c r="C38" s="25"/>
      <c r="D38" s="25"/>
      <c r="E38" s="25"/>
      <c r="F38" s="25"/>
      <c r="G38" s="25"/>
      <c r="H38" s="25"/>
      <c r="I38" s="25"/>
      <c r="J38" s="25"/>
      <c r="K38" s="142"/>
    </row>
    <row r="39" spans="1:11" ht="15">
      <c r="A39" s="60" t="s">
        <v>136</v>
      </c>
      <c r="B39" s="130">
        <f t="shared" ref="B39:J40" si="8">SUM(B40:B41)</f>
        <v>0</v>
      </c>
      <c r="C39" s="130">
        <f t="shared" si="8"/>
        <v>0</v>
      </c>
      <c r="D39" s="130">
        <f t="shared" si="8"/>
        <v>0</v>
      </c>
      <c r="E39" s="130">
        <f t="shared" si="8"/>
        <v>0</v>
      </c>
      <c r="F39" s="130">
        <f t="shared" si="8"/>
        <v>0</v>
      </c>
      <c r="G39" s="130">
        <f t="shared" si="8"/>
        <v>0</v>
      </c>
      <c r="H39" s="130">
        <f t="shared" si="8"/>
        <v>0</v>
      </c>
      <c r="I39" s="25"/>
      <c r="J39" s="25"/>
      <c r="K39" s="142"/>
    </row>
    <row r="40" spans="1:11" ht="30">
      <c r="A40" s="60" t="s">
        <v>404</v>
      </c>
      <c r="B40" s="25"/>
      <c r="C40" s="25"/>
      <c r="D40" s="25"/>
      <c r="E40" s="25"/>
      <c r="F40" s="25"/>
      <c r="G40" s="25"/>
      <c r="H40" s="25"/>
      <c r="I40" s="130">
        <f t="shared" si="8"/>
        <v>0</v>
      </c>
      <c r="J40" s="130">
        <f t="shared" si="8"/>
        <v>0</v>
      </c>
      <c r="K40" s="142"/>
    </row>
    <row r="41" spans="1:11" ht="15">
      <c r="A41" s="60" t="s">
        <v>137</v>
      </c>
      <c r="B41" s="25"/>
      <c r="C41" s="25"/>
      <c r="D41" s="25"/>
      <c r="E41" s="25"/>
      <c r="F41" s="25"/>
      <c r="G41" s="25"/>
      <c r="H41" s="25"/>
      <c r="I41" s="25"/>
      <c r="J41" s="25"/>
      <c r="K41" s="142"/>
    </row>
    <row r="42" spans="1:11" ht="15">
      <c r="A42" s="60" t="s">
        <v>138</v>
      </c>
      <c r="B42" s="25"/>
      <c r="C42" s="25"/>
      <c r="D42" s="25"/>
      <c r="E42" s="25"/>
      <c r="F42" s="25"/>
      <c r="G42" s="25"/>
      <c r="H42" s="25"/>
      <c r="I42" s="25"/>
      <c r="J42" s="25"/>
      <c r="K42" s="142"/>
    </row>
    <row r="43" spans="1:11" ht="15">
      <c r="A43" s="23"/>
      <c r="B43" s="23"/>
      <c r="C43" s="23"/>
      <c r="D43" s="23"/>
      <c r="E43" s="23"/>
      <c r="F43" s="23"/>
      <c r="G43" s="23"/>
      <c r="H43" s="23"/>
      <c r="I43" s="25"/>
      <c r="J43" s="25"/>
    </row>
    <row r="44" spans="1:11" s="22" customFormat="1" ht="15">
      <c r="I44" s="23"/>
      <c r="J44" s="23"/>
    </row>
    <row r="45" spans="1:11" s="22" customFormat="1">
      <c r="A45" s="24"/>
    </row>
    <row r="46" spans="1:11" s="2" customFormat="1" ht="15">
      <c r="A46" s="69" t="s">
        <v>107</v>
      </c>
      <c r="D46" s="5"/>
      <c r="I46" s="22"/>
      <c r="J46" s="22"/>
    </row>
    <row r="47" spans="1:11" s="2" customFormat="1" ht="15">
      <c r="D47"/>
      <c r="E47"/>
      <c r="F47"/>
      <c r="G47"/>
    </row>
    <row r="48" spans="1:11" s="2" customFormat="1" ht="15">
      <c r="B48" s="68"/>
      <c r="C48" s="68"/>
      <c r="F48" s="68"/>
      <c r="G48" s="71"/>
      <c r="H48" s="68"/>
      <c r="I48"/>
    </row>
    <row r="49" spans="1:10" s="2" customFormat="1" ht="15">
      <c r="B49" s="67" t="s">
        <v>263</v>
      </c>
      <c r="F49" s="12" t="s">
        <v>268</v>
      </c>
      <c r="G49" s="70"/>
      <c r="I49"/>
      <c r="J49"/>
    </row>
    <row r="50" spans="1:10" s="2" customFormat="1" ht="15">
      <c r="B50" s="64" t="s">
        <v>139</v>
      </c>
      <c r="F50" s="2" t="s">
        <v>264</v>
      </c>
      <c r="G50"/>
      <c r="I50"/>
      <c r="J50"/>
    </row>
    <row r="51" spans="1:10" customFormat="1" ht="15">
      <c r="A51" s="2"/>
      <c r="B51" s="24"/>
      <c r="H51" s="24"/>
    </row>
    <row r="52" spans="1:10" s="2" customFormat="1" ht="15">
      <c r="A52" s="11"/>
      <c r="B52" s="11"/>
      <c r="C52" s="11"/>
      <c r="I52"/>
      <c r="J52"/>
    </row>
    <row r="53" spans="1:10" ht="15">
      <c r="A53" s="23"/>
      <c r="B53" s="23"/>
      <c r="C53" s="23"/>
      <c r="D53" s="23"/>
      <c r="E53" s="23"/>
      <c r="F53" s="23"/>
      <c r="G53" s="23"/>
      <c r="H53" s="23"/>
      <c r="I53" s="2"/>
      <c r="J53" s="2"/>
    </row>
    <row r="54" spans="1:10" ht="15">
      <c r="I54" s="23"/>
      <c r="J54" s="23"/>
    </row>
  </sheetData>
  <mergeCells count="7">
    <mergeCell ref="B7:C7"/>
    <mergeCell ref="D7:E7"/>
    <mergeCell ref="F7:G7"/>
    <mergeCell ref="I8:J8"/>
    <mergeCell ref="I1:J1"/>
    <mergeCell ref="I3:J3"/>
    <mergeCell ref="B4:F4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J45"/>
  <sheetViews>
    <sheetView view="pageBreakPreview" topLeftCell="C1" zoomScale="80" zoomScaleNormal="80" zoomScaleSheetLayoutView="80" workbookViewId="0">
      <selection activeCell="D21" sqref="D21"/>
    </sheetView>
  </sheetViews>
  <sheetFormatPr defaultRowHeight="12.75"/>
  <cols>
    <col min="1" max="1" width="6" style="278" customWidth="1"/>
    <col min="2" max="2" width="21.140625" style="278" customWidth="1"/>
    <col min="3" max="3" width="58.7109375" style="278" customWidth="1"/>
    <col min="4" max="4" width="27.28515625" style="278" customWidth="1"/>
    <col min="5" max="5" width="24" style="278" customWidth="1"/>
    <col min="6" max="6" width="22" style="278" customWidth="1"/>
    <col min="7" max="7" width="25.28515625" style="278" customWidth="1"/>
    <col min="8" max="8" width="18.28515625" style="534" customWidth="1"/>
    <col min="9" max="9" width="30.42578125" style="278" customWidth="1"/>
    <col min="10" max="16384" width="9.140625" style="278"/>
  </cols>
  <sheetData>
    <row r="1" spans="1:10" ht="15">
      <c r="A1" s="519" t="s">
        <v>493</v>
      </c>
      <c r="B1" s="519"/>
      <c r="C1" s="277"/>
      <c r="D1" s="277"/>
      <c r="E1" s="277"/>
      <c r="F1" s="277"/>
      <c r="G1" s="277"/>
      <c r="H1" s="445"/>
      <c r="I1" s="343" t="s">
        <v>109</v>
      </c>
    </row>
    <row r="2" spans="1:10" ht="15">
      <c r="A2" s="286" t="s">
        <v>140</v>
      </c>
      <c r="B2" s="286"/>
      <c r="C2" s="277"/>
      <c r="D2" s="277"/>
      <c r="E2" s="277"/>
      <c r="F2" s="277"/>
      <c r="G2" s="277"/>
      <c r="H2" s="445"/>
      <c r="I2" s="477" t="s">
        <v>533</v>
      </c>
      <c r="J2" s="478"/>
    </row>
    <row r="3" spans="1:10" ht="15">
      <c r="A3" s="277"/>
      <c r="B3" s="277"/>
      <c r="C3" s="277"/>
      <c r="D3" s="277"/>
      <c r="E3" s="277"/>
      <c r="F3" s="277"/>
      <c r="G3" s="277"/>
      <c r="H3" s="445"/>
      <c r="I3" s="447"/>
    </row>
    <row r="4" spans="1:10" ht="15">
      <c r="A4" s="520" t="s">
        <v>269</v>
      </c>
      <c r="B4" s="520"/>
      <c r="C4" s="520"/>
      <c r="D4" s="520"/>
      <c r="E4" s="275"/>
      <c r="F4" s="276"/>
      <c r="G4" s="277"/>
      <c r="H4" s="445"/>
      <c r="I4" s="276"/>
    </row>
    <row r="5" spans="1:10" ht="15">
      <c r="A5" s="274">
        <f>'[3]ფორმა N1'!A5</f>
        <v>0</v>
      </c>
      <c r="B5" s="274"/>
      <c r="C5" s="275"/>
      <c r="D5" s="275"/>
      <c r="E5" s="275"/>
      <c r="F5" s="276"/>
      <c r="G5" s="277"/>
      <c r="H5" s="445"/>
      <c r="I5" s="276"/>
    </row>
    <row r="6" spans="1:10">
      <c r="A6" s="521"/>
      <c r="B6" s="521"/>
      <c r="C6" s="522"/>
      <c r="D6" s="522"/>
      <c r="E6" s="522"/>
      <c r="F6" s="277"/>
      <c r="G6" s="277"/>
      <c r="H6" s="445"/>
      <c r="I6" s="277"/>
    </row>
    <row r="7" spans="1:10" ht="60">
      <c r="A7" s="523" t="s">
        <v>64</v>
      </c>
      <c r="B7" s="523" t="s">
        <v>484</v>
      </c>
      <c r="C7" s="524" t="s">
        <v>485</v>
      </c>
      <c r="D7" s="524" t="s">
        <v>486</v>
      </c>
      <c r="E7" s="524" t="s">
        <v>487</v>
      </c>
      <c r="F7" s="524" t="s">
        <v>365</v>
      </c>
      <c r="G7" s="524" t="s">
        <v>488</v>
      </c>
      <c r="H7" s="525" t="s">
        <v>489</v>
      </c>
      <c r="I7" s="524" t="s">
        <v>490</v>
      </c>
    </row>
    <row r="8" spans="1:10" ht="15">
      <c r="A8" s="523">
        <v>1</v>
      </c>
      <c r="B8" s="523">
        <v>2</v>
      </c>
      <c r="C8" s="523">
        <v>3</v>
      </c>
      <c r="D8" s="524">
        <v>4</v>
      </c>
      <c r="E8" s="523">
        <v>5</v>
      </c>
      <c r="F8" s="524">
        <v>6</v>
      </c>
      <c r="G8" s="523">
        <v>7</v>
      </c>
      <c r="H8" s="525">
        <v>8</v>
      </c>
      <c r="I8" s="524">
        <v>9</v>
      </c>
    </row>
    <row r="9" spans="1:10" ht="15">
      <c r="A9" s="509">
        <v>1</v>
      </c>
      <c r="B9" s="509" t="s">
        <v>567</v>
      </c>
      <c r="C9" s="492" t="s">
        <v>568</v>
      </c>
      <c r="D9" s="492" t="s">
        <v>569</v>
      </c>
      <c r="E9" s="492" t="s">
        <v>577</v>
      </c>
      <c r="F9" s="492">
        <v>85</v>
      </c>
      <c r="G9" s="492">
        <v>1500</v>
      </c>
      <c r="H9" s="508" t="s">
        <v>570</v>
      </c>
      <c r="I9" s="492" t="s">
        <v>571</v>
      </c>
    </row>
    <row r="10" spans="1:10" ht="15">
      <c r="A10" s="509">
        <v>2</v>
      </c>
      <c r="B10" s="509" t="s">
        <v>567</v>
      </c>
      <c r="C10" s="492" t="s">
        <v>572</v>
      </c>
      <c r="D10" s="492" t="s">
        <v>573</v>
      </c>
      <c r="E10" s="492" t="s">
        <v>577</v>
      </c>
      <c r="F10" s="492">
        <v>73.63</v>
      </c>
      <c r="G10" s="492">
        <v>600</v>
      </c>
      <c r="H10" s="508">
        <v>61002002191</v>
      </c>
      <c r="I10" s="492" t="s">
        <v>574</v>
      </c>
    </row>
    <row r="11" spans="1:10" ht="15">
      <c r="A11" s="509">
        <v>3</v>
      </c>
      <c r="B11" s="509" t="s">
        <v>567</v>
      </c>
      <c r="C11" s="492" t="s">
        <v>575</v>
      </c>
      <c r="D11" s="492" t="s">
        <v>576</v>
      </c>
      <c r="E11" s="492" t="s">
        <v>577</v>
      </c>
      <c r="F11" s="492">
        <v>30</v>
      </c>
      <c r="G11" s="492">
        <v>200</v>
      </c>
      <c r="H11" s="508" t="s">
        <v>578</v>
      </c>
      <c r="I11" s="492" t="s">
        <v>579</v>
      </c>
    </row>
    <row r="12" spans="1:10" ht="15">
      <c r="A12" s="509">
        <v>4</v>
      </c>
      <c r="B12" s="509" t="s">
        <v>567</v>
      </c>
      <c r="C12" s="492" t="s">
        <v>580</v>
      </c>
      <c r="D12" s="492" t="s">
        <v>581</v>
      </c>
      <c r="E12" s="492" t="s">
        <v>577</v>
      </c>
      <c r="F12" s="492">
        <v>100</v>
      </c>
      <c r="G12" s="492">
        <v>600</v>
      </c>
      <c r="H12" s="508" t="s">
        <v>582</v>
      </c>
      <c r="I12" s="492" t="s">
        <v>583</v>
      </c>
    </row>
    <row r="13" spans="1:10" ht="15">
      <c r="A13" s="509">
        <v>5</v>
      </c>
      <c r="B13" s="509" t="s">
        <v>567</v>
      </c>
      <c r="C13" s="492" t="s">
        <v>584</v>
      </c>
      <c r="D13" s="492" t="s">
        <v>585</v>
      </c>
      <c r="E13" s="492" t="s">
        <v>577</v>
      </c>
      <c r="F13" s="492">
        <v>100</v>
      </c>
      <c r="G13" s="492">
        <v>500</v>
      </c>
      <c r="H13" s="508">
        <v>57001006012</v>
      </c>
      <c r="I13" s="492" t="s">
        <v>586</v>
      </c>
    </row>
    <row r="14" spans="1:10" ht="15">
      <c r="A14" s="509">
        <v>6</v>
      </c>
      <c r="B14" s="509" t="s">
        <v>567</v>
      </c>
      <c r="C14" s="492" t="s">
        <v>638</v>
      </c>
      <c r="D14" s="492" t="s">
        <v>639</v>
      </c>
      <c r="E14" s="492" t="s">
        <v>640</v>
      </c>
      <c r="F14" s="492">
        <v>80</v>
      </c>
      <c r="G14" s="492">
        <v>500</v>
      </c>
      <c r="H14" s="508">
        <v>19001036563</v>
      </c>
      <c r="I14" s="492" t="s">
        <v>641</v>
      </c>
    </row>
    <row r="15" spans="1:10" ht="15">
      <c r="A15" s="509">
        <v>7</v>
      </c>
      <c r="B15" s="509" t="s">
        <v>567</v>
      </c>
      <c r="C15" s="492" t="s">
        <v>642</v>
      </c>
      <c r="D15" s="492" t="s">
        <v>643</v>
      </c>
      <c r="E15" s="492" t="s">
        <v>644</v>
      </c>
      <c r="F15" s="492">
        <v>60</v>
      </c>
      <c r="G15" s="492">
        <v>625</v>
      </c>
      <c r="H15" s="508" t="s">
        <v>665</v>
      </c>
      <c r="I15" s="492" t="s">
        <v>645</v>
      </c>
    </row>
    <row r="16" spans="1:10" ht="30">
      <c r="A16" s="509">
        <v>8</v>
      </c>
      <c r="B16" s="509" t="s">
        <v>567</v>
      </c>
      <c r="C16" s="492" t="s">
        <v>646</v>
      </c>
      <c r="D16" s="492" t="s">
        <v>647</v>
      </c>
      <c r="E16" s="492" t="s">
        <v>644</v>
      </c>
      <c r="F16" s="492">
        <v>123.7</v>
      </c>
      <c r="G16" s="492">
        <v>2500</v>
      </c>
      <c r="H16" s="508" t="s">
        <v>666</v>
      </c>
      <c r="I16" s="492" t="s">
        <v>648</v>
      </c>
    </row>
    <row r="17" spans="1:9" ht="15">
      <c r="A17" s="509">
        <v>9</v>
      </c>
      <c r="B17" s="509" t="s">
        <v>567</v>
      </c>
      <c r="C17" s="492" t="s">
        <v>650</v>
      </c>
      <c r="D17" s="492" t="s">
        <v>651</v>
      </c>
      <c r="E17" s="492" t="s">
        <v>644</v>
      </c>
      <c r="F17" s="492">
        <v>100</v>
      </c>
      <c r="G17" s="492">
        <v>1200</v>
      </c>
      <c r="H17" s="508" t="s">
        <v>667</v>
      </c>
      <c r="I17" s="492" t="s">
        <v>649</v>
      </c>
    </row>
    <row r="18" spans="1:9" ht="15">
      <c r="A18" s="509">
        <v>10</v>
      </c>
      <c r="B18" s="509" t="s">
        <v>567</v>
      </c>
      <c r="C18" s="492" t="s">
        <v>653</v>
      </c>
      <c r="D18" s="492" t="s">
        <v>654</v>
      </c>
      <c r="E18" s="492" t="s">
        <v>644</v>
      </c>
      <c r="F18" s="492">
        <v>40</v>
      </c>
      <c r="G18" s="492">
        <v>400</v>
      </c>
      <c r="H18" s="508">
        <v>20001001803</v>
      </c>
      <c r="I18" s="492" t="s">
        <v>652</v>
      </c>
    </row>
    <row r="19" spans="1:9" ht="15">
      <c r="A19" s="509">
        <v>11</v>
      </c>
      <c r="B19" s="509" t="s">
        <v>567</v>
      </c>
      <c r="C19" s="492" t="s">
        <v>656</v>
      </c>
      <c r="D19" s="492" t="s">
        <v>707</v>
      </c>
      <c r="E19" s="492" t="s">
        <v>692</v>
      </c>
      <c r="F19" s="492">
        <v>205</v>
      </c>
      <c r="G19" s="492">
        <v>300</v>
      </c>
      <c r="H19" s="508">
        <v>233104388</v>
      </c>
      <c r="I19" s="492" t="s">
        <v>655</v>
      </c>
    </row>
    <row r="20" spans="1:9" ht="15">
      <c r="A20" s="509">
        <v>12</v>
      </c>
      <c r="B20" s="509" t="s">
        <v>567</v>
      </c>
      <c r="C20" s="492" t="s">
        <v>658</v>
      </c>
      <c r="D20" s="492" t="s">
        <v>659</v>
      </c>
      <c r="E20" s="492" t="s">
        <v>644</v>
      </c>
      <c r="F20" s="492">
        <v>140</v>
      </c>
      <c r="G20" s="492">
        <v>400</v>
      </c>
      <c r="H20" s="508">
        <v>36001020527</v>
      </c>
      <c r="I20" s="492" t="s">
        <v>657</v>
      </c>
    </row>
    <row r="21" spans="1:9" ht="15">
      <c r="A21" s="509">
        <v>13</v>
      </c>
      <c r="B21" s="509" t="s">
        <v>567</v>
      </c>
      <c r="C21" s="492" t="s">
        <v>662</v>
      </c>
      <c r="D21" s="492" t="s">
        <v>661</v>
      </c>
      <c r="E21" s="492" t="s">
        <v>644</v>
      </c>
      <c r="F21" s="492">
        <v>150</v>
      </c>
      <c r="G21" s="492">
        <v>700</v>
      </c>
      <c r="H21" s="508" t="s">
        <v>664</v>
      </c>
      <c r="I21" s="492" t="s">
        <v>660</v>
      </c>
    </row>
    <row r="22" spans="1:9" ht="15">
      <c r="A22" s="509">
        <v>14</v>
      </c>
      <c r="B22" s="509" t="s">
        <v>567</v>
      </c>
      <c r="C22" s="492" t="s">
        <v>670</v>
      </c>
      <c r="D22" s="492" t="s">
        <v>669</v>
      </c>
      <c r="E22" s="492" t="s">
        <v>640</v>
      </c>
      <c r="F22" s="492">
        <v>100.32</v>
      </c>
      <c r="G22" s="492">
        <v>1750</v>
      </c>
      <c r="H22" s="508" t="s">
        <v>668</v>
      </c>
      <c r="I22" s="492" t="s">
        <v>663</v>
      </c>
    </row>
    <row r="23" spans="1:9" ht="15">
      <c r="A23" s="509">
        <v>15</v>
      </c>
      <c r="B23" s="509" t="s">
        <v>567</v>
      </c>
      <c r="C23" s="492" t="s">
        <v>674</v>
      </c>
      <c r="D23" s="492" t="s">
        <v>673</v>
      </c>
      <c r="E23" s="492" t="s">
        <v>644</v>
      </c>
      <c r="F23" s="492">
        <v>35</v>
      </c>
      <c r="G23" s="492">
        <v>300</v>
      </c>
      <c r="H23" s="508" t="s">
        <v>672</v>
      </c>
      <c r="I23" s="492" t="s">
        <v>671</v>
      </c>
    </row>
    <row r="24" spans="1:9" ht="15">
      <c r="A24" s="509">
        <v>16</v>
      </c>
      <c r="B24" s="509" t="s">
        <v>567</v>
      </c>
      <c r="C24" s="492" t="s">
        <v>678</v>
      </c>
      <c r="D24" s="492" t="s">
        <v>677</v>
      </c>
      <c r="E24" s="492" t="s">
        <v>640</v>
      </c>
      <c r="F24" s="492">
        <v>86.86</v>
      </c>
      <c r="G24" s="492">
        <v>1000</v>
      </c>
      <c r="H24" s="508" t="s">
        <v>676</v>
      </c>
      <c r="I24" s="492" t="s">
        <v>675</v>
      </c>
    </row>
    <row r="25" spans="1:9" ht="15">
      <c r="A25" s="509">
        <v>17</v>
      </c>
      <c r="B25" s="509" t="s">
        <v>567</v>
      </c>
      <c r="C25" s="492" t="s">
        <v>679</v>
      </c>
      <c r="D25" s="492" t="s">
        <v>680</v>
      </c>
      <c r="E25" s="492" t="s">
        <v>640</v>
      </c>
      <c r="F25" s="492">
        <v>96.94</v>
      </c>
      <c r="G25" s="492">
        <v>1250</v>
      </c>
      <c r="H25" s="508" t="s">
        <v>681</v>
      </c>
      <c r="I25" s="492" t="s">
        <v>682</v>
      </c>
    </row>
    <row r="26" spans="1:9" ht="15">
      <c r="A26" s="509">
        <v>18</v>
      </c>
      <c r="B26" s="509" t="s">
        <v>567</v>
      </c>
      <c r="C26" s="492" t="s">
        <v>695</v>
      </c>
      <c r="D26" s="492" t="s">
        <v>696</v>
      </c>
      <c r="E26" s="492" t="s">
        <v>697</v>
      </c>
      <c r="F26" s="492">
        <v>137</v>
      </c>
      <c r="G26" s="492">
        <v>250</v>
      </c>
      <c r="H26" s="508" t="s">
        <v>698</v>
      </c>
      <c r="I26" s="492" t="s">
        <v>699</v>
      </c>
    </row>
    <row r="27" spans="1:9" ht="15">
      <c r="A27" s="509">
        <v>19</v>
      </c>
      <c r="B27" s="509" t="s">
        <v>567</v>
      </c>
      <c r="C27" s="492" t="s">
        <v>686</v>
      </c>
      <c r="D27" s="492" t="s">
        <v>685</v>
      </c>
      <c r="E27" s="492" t="s">
        <v>688</v>
      </c>
      <c r="F27" s="492">
        <v>45</v>
      </c>
      <c r="G27" s="492">
        <v>315</v>
      </c>
      <c r="H27" s="508" t="s">
        <v>684</v>
      </c>
      <c r="I27" s="492" t="s">
        <v>683</v>
      </c>
    </row>
    <row r="28" spans="1:9" ht="15">
      <c r="A28" s="509">
        <v>20</v>
      </c>
      <c r="B28" s="509" t="s">
        <v>567</v>
      </c>
      <c r="C28" s="492" t="s">
        <v>687</v>
      </c>
      <c r="D28" s="492" t="s">
        <v>689</v>
      </c>
      <c r="E28" s="492" t="s">
        <v>644</v>
      </c>
      <c r="F28" s="492">
        <v>48.5</v>
      </c>
      <c r="G28" s="492">
        <v>700</v>
      </c>
      <c r="H28" s="508" t="s">
        <v>690</v>
      </c>
      <c r="I28" s="492" t="s">
        <v>691</v>
      </c>
    </row>
    <row r="29" spans="1:9" ht="15">
      <c r="A29" s="509">
        <v>21</v>
      </c>
      <c r="B29" s="509" t="s">
        <v>567</v>
      </c>
      <c r="C29" s="492" t="s">
        <v>700</v>
      </c>
      <c r="D29" s="492" t="s">
        <v>708</v>
      </c>
      <c r="E29" s="492" t="s">
        <v>701</v>
      </c>
      <c r="F29" s="492">
        <v>30</v>
      </c>
      <c r="G29" s="492">
        <v>640</v>
      </c>
      <c r="H29" s="508" t="s">
        <v>709</v>
      </c>
      <c r="I29" s="492" t="s">
        <v>702</v>
      </c>
    </row>
    <row r="30" spans="1:9" ht="15">
      <c r="A30" s="509"/>
      <c r="B30" s="284"/>
      <c r="C30" s="284"/>
      <c r="D30" s="284"/>
      <c r="E30" s="284"/>
      <c r="F30" s="284"/>
      <c r="G30" s="284"/>
      <c r="H30" s="526"/>
      <c r="I30" s="284"/>
    </row>
    <row r="31" spans="1:9" ht="15">
      <c r="A31" s="285"/>
      <c r="B31" s="285"/>
      <c r="C31" s="284"/>
      <c r="D31" s="492"/>
      <c r="E31" s="284"/>
      <c r="F31" s="284"/>
      <c r="G31" s="284"/>
      <c r="H31" s="526"/>
      <c r="I31" s="284"/>
    </row>
    <row r="32" spans="1:9" ht="15">
      <c r="A32" s="286"/>
      <c r="B32" s="286"/>
      <c r="C32" s="284"/>
      <c r="D32" s="286"/>
      <c r="E32" s="286"/>
      <c r="F32" s="288"/>
      <c r="G32" s="286"/>
      <c r="H32" s="527"/>
      <c r="I32" s="286"/>
    </row>
    <row r="33" spans="1:8" ht="15">
      <c r="A33" s="286"/>
      <c r="B33" s="286"/>
      <c r="C33" s="287" t="s">
        <v>107</v>
      </c>
      <c r="D33" s="528"/>
      <c r="E33" s="528"/>
      <c r="G33" s="289"/>
      <c r="H33" s="529"/>
    </row>
    <row r="34" spans="1:8" ht="15" customHeight="1">
      <c r="C34" s="286"/>
      <c r="D34" s="530" t="s">
        <v>263</v>
      </c>
      <c r="E34" s="530"/>
      <c r="G34" s="531" t="s">
        <v>491</v>
      </c>
      <c r="H34" s="531"/>
    </row>
    <row r="35" spans="1:8" ht="15">
      <c r="C35" s="286"/>
      <c r="D35" s="286"/>
      <c r="E35" s="286"/>
      <c r="G35" s="532"/>
      <c r="H35" s="532"/>
    </row>
    <row r="36" spans="1:8" ht="15">
      <c r="C36" s="286"/>
      <c r="D36" s="533" t="s">
        <v>139</v>
      </c>
      <c r="E36" s="533"/>
      <c r="G36" s="532"/>
      <c r="H36" s="532"/>
    </row>
    <row r="37" spans="1:8" ht="15">
      <c r="C37" s="286"/>
    </row>
    <row r="45" spans="1:8">
      <c r="G45" s="535" t="s">
        <v>587</v>
      </c>
      <c r="H45" s="536"/>
    </row>
  </sheetData>
  <mergeCells count="6">
    <mergeCell ref="I2:J2"/>
    <mergeCell ref="G45:H45"/>
    <mergeCell ref="D33:E33"/>
    <mergeCell ref="D34:E34"/>
    <mergeCell ref="G34:H36"/>
    <mergeCell ref="D36:E36"/>
  </mergeCells>
  <dataValidations count="1">
    <dataValidation type="list" allowBlank="1" showInputMessage="1" showErrorMessage="1" sqref="B9:B29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5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K35"/>
  <sheetViews>
    <sheetView view="pageBreakPreview" zoomScale="80" zoomScaleNormal="100" zoomScaleSheetLayoutView="80" workbookViewId="0">
      <selection activeCell="K11" sqref="K11"/>
    </sheetView>
  </sheetViews>
  <sheetFormatPr defaultRowHeight="12.75"/>
  <cols>
    <col min="1" max="1" width="6.85546875" style="278" customWidth="1"/>
    <col min="2" max="2" width="14.85546875" style="278" customWidth="1"/>
    <col min="3" max="3" width="21.140625" style="278" customWidth="1"/>
    <col min="4" max="5" width="12.7109375" style="278" customWidth="1"/>
    <col min="6" max="6" width="13.42578125" style="278" bestFit="1" customWidth="1"/>
    <col min="7" max="7" width="15.28515625" style="278" customWidth="1"/>
    <col min="8" max="8" width="23.85546875" style="278" customWidth="1"/>
    <col min="9" max="9" width="12.140625" style="278" bestFit="1" customWidth="1"/>
    <col min="10" max="10" width="19" style="278" customWidth="1"/>
    <col min="11" max="11" width="28.85546875" style="278" customWidth="1"/>
    <col min="12" max="16384" width="9.140625" style="278"/>
  </cols>
  <sheetData>
    <row r="1" spans="1:11" s="191" customFormat="1" ht="15">
      <c r="A1" s="188" t="s">
        <v>300</v>
      </c>
      <c r="B1" s="188"/>
      <c r="C1" s="188"/>
      <c r="D1" s="189"/>
      <c r="E1" s="189"/>
      <c r="F1" s="189"/>
      <c r="G1" s="189"/>
      <c r="H1" s="189"/>
      <c r="I1" s="189"/>
      <c r="J1" s="189"/>
      <c r="K1" s="268" t="s">
        <v>109</v>
      </c>
    </row>
    <row r="2" spans="1:11" s="191" customFormat="1" ht="15">
      <c r="A2" s="145" t="s">
        <v>140</v>
      </c>
      <c r="B2" s="145"/>
      <c r="C2" s="145"/>
      <c r="D2" s="189"/>
      <c r="E2" s="189"/>
      <c r="F2" s="189"/>
      <c r="G2" s="189"/>
      <c r="H2" s="189"/>
      <c r="I2" s="189"/>
      <c r="J2" s="189"/>
      <c r="K2" s="447" t="s">
        <v>533</v>
      </c>
    </row>
    <row r="3" spans="1:11" s="191" customFormat="1" ht="15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38"/>
    </row>
    <row r="4" spans="1:11" s="191" customFormat="1" ht="15">
      <c r="A4" s="111" t="s">
        <v>269</v>
      </c>
      <c r="B4" s="111"/>
      <c r="C4" s="111"/>
      <c r="D4" s="466" t="s">
        <v>512</v>
      </c>
      <c r="E4" s="466"/>
      <c r="F4" s="466"/>
      <c r="G4" s="466"/>
      <c r="H4" s="466"/>
      <c r="I4" s="189"/>
      <c r="J4" s="189"/>
      <c r="K4" s="189"/>
    </row>
    <row r="5" spans="1:11" ht="15">
      <c r="A5" s="274">
        <f>'ფორმა N1'!A5</f>
        <v>0</v>
      </c>
      <c r="B5" s="274"/>
      <c r="C5" s="274"/>
      <c r="D5" s="275"/>
      <c r="E5" s="275"/>
      <c r="F5" s="275"/>
      <c r="G5" s="276"/>
      <c r="H5" s="277"/>
      <c r="I5" s="277"/>
      <c r="J5" s="277"/>
      <c r="K5" s="276"/>
    </row>
    <row r="6" spans="1:11" s="191" customFormat="1">
      <c r="A6" s="139"/>
      <c r="B6" s="139"/>
      <c r="C6" s="139"/>
      <c r="D6" s="279"/>
      <c r="E6" s="279"/>
      <c r="F6" s="279"/>
      <c r="G6" s="189"/>
      <c r="H6" s="189"/>
      <c r="I6" s="189"/>
      <c r="J6" s="189"/>
      <c r="K6" s="189"/>
    </row>
    <row r="7" spans="1:11" s="191" customFormat="1" ht="67.5" customHeight="1">
      <c r="A7" s="280" t="s">
        <v>64</v>
      </c>
      <c r="B7" s="280" t="s">
        <v>484</v>
      </c>
      <c r="C7" s="280" t="s">
        <v>243</v>
      </c>
      <c r="D7" s="281" t="s">
        <v>240</v>
      </c>
      <c r="E7" s="281" t="s">
        <v>241</v>
      </c>
      <c r="F7" s="281" t="s">
        <v>340</v>
      </c>
      <c r="G7" s="281" t="s">
        <v>242</v>
      </c>
      <c r="H7" s="281" t="s">
        <v>492</v>
      </c>
      <c r="I7" s="281" t="s">
        <v>239</v>
      </c>
      <c r="J7" s="281" t="s">
        <v>489</v>
      </c>
      <c r="K7" s="281" t="s">
        <v>490</v>
      </c>
    </row>
    <row r="8" spans="1:11" s="191" customFormat="1" ht="15">
      <c r="A8" s="280">
        <v>1</v>
      </c>
      <c r="B8" s="280">
        <v>2</v>
      </c>
      <c r="C8" s="280">
        <v>3</v>
      </c>
      <c r="D8" s="281">
        <v>4</v>
      </c>
      <c r="E8" s="280">
        <v>5</v>
      </c>
      <c r="F8" s="281">
        <v>6</v>
      </c>
      <c r="G8" s="280">
        <v>7</v>
      </c>
      <c r="H8" s="281">
        <v>8</v>
      </c>
      <c r="I8" s="280">
        <v>9</v>
      </c>
      <c r="J8" s="280">
        <v>10</v>
      </c>
      <c r="K8" s="281">
        <v>11</v>
      </c>
    </row>
    <row r="9" spans="1:11" s="191" customFormat="1" ht="15">
      <c r="A9" s="282">
        <v>1</v>
      </c>
      <c r="B9" s="282"/>
      <c r="C9" s="282"/>
      <c r="D9" s="283"/>
      <c r="E9" s="283"/>
      <c r="F9" s="283"/>
      <c r="G9" s="283"/>
      <c r="H9" s="283"/>
      <c r="I9" s="283"/>
      <c r="J9" s="283"/>
      <c r="K9" s="283"/>
    </row>
    <row r="10" spans="1:11" s="191" customFormat="1" ht="15">
      <c r="A10" s="282">
        <v>2</v>
      </c>
      <c r="B10" s="282"/>
      <c r="C10" s="282"/>
      <c r="D10" s="283"/>
      <c r="E10" s="283"/>
      <c r="F10" s="283"/>
      <c r="G10" s="283"/>
      <c r="H10" s="283"/>
      <c r="I10" s="283"/>
      <c r="J10" s="283"/>
      <c r="K10" s="283"/>
    </row>
    <row r="11" spans="1:11" s="191" customFormat="1" ht="15">
      <c r="A11" s="282">
        <v>3</v>
      </c>
      <c r="B11" s="282"/>
      <c r="C11" s="282"/>
      <c r="D11" s="283"/>
      <c r="E11" s="283"/>
      <c r="F11" s="283"/>
      <c r="G11" s="283"/>
      <c r="H11" s="283"/>
      <c r="I11" s="283"/>
      <c r="J11" s="283"/>
      <c r="K11" s="283"/>
    </row>
    <row r="12" spans="1:11" s="191" customFormat="1" ht="15">
      <c r="A12" s="282">
        <v>4</v>
      </c>
      <c r="B12" s="282"/>
      <c r="C12" s="282"/>
      <c r="D12" s="283"/>
      <c r="E12" s="283"/>
      <c r="F12" s="283"/>
      <c r="G12" s="283"/>
      <c r="H12" s="283"/>
      <c r="I12" s="283"/>
      <c r="J12" s="283"/>
      <c r="K12" s="283"/>
    </row>
    <row r="13" spans="1:11" s="191" customFormat="1" ht="15">
      <c r="A13" s="282">
        <v>5</v>
      </c>
      <c r="B13" s="282"/>
      <c r="C13" s="282"/>
      <c r="D13" s="283"/>
      <c r="E13" s="283"/>
      <c r="F13" s="283"/>
      <c r="G13" s="283"/>
      <c r="H13" s="283"/>
      <c r="I13" s="283"/>
      <c r="J13" s="283"/>
      <c r="K13" s="283"/>
    </row>
    <row r="14" spans="1:11" s="191" customFormat="1" ht="15">
      <c r="A14" s="282">
        <v>6</v>
      </c>
      <c r="B14" s="282"/>
      <c r="C14" s="282"/>
      <c r="D14" s="283"/>
      <c r="E14" s="283"/>
      <c r="F14" s="283"/>
      <c r="G14" s="283"/>
      <c r="H14" s="283"/>
      <c r="I14" s="283"/>
      <c r="J14" s="283"/>
      <c r="K14" s="283"/>
    </row>
    <row r="15" spans="1:11" s="191" customFormat="1" ht="15">
      <c r="A15" s="282">
        <v>7</v>
      </c>
      <c r="B15" s="282"/>
      <c r="C15" s="282"/>
      <c r="D15" s="283"/>
      <c r="E15" s="283"/>
      <c r="F15" s="283"/>
      <c r="G15" s="283"/>
      <c r="H15" s="283"/>
      <c r="I15" s="283"/>
      <c r="J15" s="283"/>
      <c r="K15" s="283"/>
    </row>
    <row r="16" spans="1:11" s="191" customFormat="1" ht="15">
      <c r="A16" s="282">
        <v>8</v>
      </c>
      <c r="B16" s="282"/>
      <c r="C16" s="282"/>
      <c r="D16" s="283"/>
      <c r="E16" s="283"/>
      <c r="F16" s="283"/>
      <c r="G16" s="283"/>
      <c r="H16" s="283"/>
      <c r="I16" s="283"/>
      <c r="J16" s="283"/>
      <c r="K16" s="283"/>
    </row>
    <row r="17" spans="1:11" s="191" customFormat="1" ht="15">
      <c r="A17" s="282">
        <v>9</v>
      </c>
      <c r="B17" s="282"/>
      <c r="C17" s="282"/>
      <c r="D17" s="283"/>
      <c r="E17" s="283"/>
      <c r="F17" s="283"/>
      <c r="G17" s="283"/>
      <c r="H17" s="283"/>
      <c r="I17" s="283"/>
      <c r="J17" s="283"/>
      <c r="K17" s="283"/>
    </row>
    <row r="18" spans="1:11" s="191" customFormat="1" ht="15">
      <c r="A18" s="282">
        <v>10</v>
      </c>
      <c r="B18" s="282"/>
      <c r="C18" s="282"/>
      <c r="D18" s="283"/>
      <c r="E18" s="283"/>
      <c r="F18" s="283"/>
      <c r="G18" s="283"/>
      <c r="H18" s="283"/>
      <c r="I18" s="283"/>
      <c r="J18" s="283"/>
      <c r="K18" s="283"/>
    </row>
    <row r="19" spans="1:11" s="191" customFormat="1" ht="15">
      <c r="A19" s="282">
        <v>11</v>
      </c>
      <c r="B19" s="282"/>
      <c r="C19" s="282"/>
      <c r="D19" s="283"/>
      <c r="E19" s="283"/>
      <c r="F19" s="283"/>
      <c r="G19" s="283"/>
      <c r="H19" s="283"/>
      <c r="I19" s="283"/>
      <c r="J19" s="283"/>
      <c r="K19" s="283"/>
    </row>
    <row r="20" spans="1:11" s="191" customFormat="1" ht="15">
      <c r="A20" s="282">
        <v>12</v>
      </c>
      <c r="B20" s="282"/>
      <c r="C20" s="282"/>
      <c r="D20" s="283"/>
      <c r="E20" s="283"/>
      <c r="F20" s="283"/>
      <c r="G20" s="283"/>
      <c r="H20" s="283"/>
      <c r="I20" s="283"/>
      <c r="J20" s="283"/>
      <c r="K20" s="283"/>
    </row>
    <row r="21" spans="1:11" s="191" customFormat="1" ht="15">
      <c r="A21" s="282">
        <v>13</v>
      </c>
      <c r="B21" s="282"/>
      <c r="C21" s="282"/>
      <c r="D21" s="283"/>
      <c r="E21" s="283"/>
      <c r="F21" s="283"/>
      <c r="G21" s="283"/>
      <c r="H21" s="283"/>
      <c r="I21" s="283"/>
      <c r="J21" s="283"/>
      <c r="K21" s="283"/>
    </row>
    <row r="22" spans="1:11" s="191" customFormat="1" ht="15">
      <c r="A22" s="282">
        <v>14</v>
      </c>
      <c r="B22" s="282"/>
      <c r="C22" s="282"/>
      <c r="D22" s="283"/>
      <c r="E22" s="283"/>
      <c r="F22" s="283"/>
      <c r="G22" s="283"/>
      <c r="H22" s="283"/>
      <c r="I22" s="283"/>
      <c r="J22" s="283"/>
      <c r="K22" s="283"/>
    </row>
    <row r="23" spans="1:11" s="191" customFormat="1" ht="15">
      <c r="A23" s="282">
        <v>15</v>
      </c>
      <c r="B23" s="282"/>
      <c r="C23" s="282"/>
      <c r="D23" s="283"/>
      <c r="E23" s="283"/>
      <c r="F23" s="283"/>
      <c r="G23" s="283"/>
      <c r="H23" s="283"/>
      <c r="I23" s="283"/>
      <c r="J23" s="283"/>
      <c r="K23" s="283"/>
    </row>
    <row r="24" spans="1:11" s="191" customFormat="1" ht="15">
      <c r="A24" s="282">
        <v>16</v>
      </c>
      <c r="B24" s="282"/>
      <c r="C24" s="282"/>
      <c r="D24" s="283"/>
      <c r="E24" s="283"/>
      <c r="F24" s="283"/>
      <c r="G24" s="283"/>
      <c r="H24" s="283"/>
      <c r="I24" s="283"/>
      <c r="J24" s="283"/>
      <c r="K24" s="283"/>
    </row>
    <row r="25" spans="1:11" s="191" customFormat="1" ht="15">
      <c r="A25" s="282">
        <v>17</v>
      </c>
      <c r="B25" s="282"/>
      <c r="C25" s="282"/>
      <c r="D25" s="283"/>
      <c r="E25" s="283"/>
      <c r="F25" s="283"/>
      <c r="G25" s="283"/>
      <c r="H25" s="283"/>
      <c r="I25" s="283"/>
      <c r="J25" s="283"/>
      <c r="K25" s="283"/>
    </row>
    <row r="26" spans="1:11" s="191" customFormat="1" ht="15">
      <c r="A26" s="282">
        <v>18</v>
      </c>
      <c r="B26" s="282"/>
      <c r="C26" s="282"/>
      <c r="D26" s="283"/>
      <c r="E26" s="283"/>
      <c r="F26" s="283"/>
      <c r="G26" s="283"/>
      <c r="H26" s="283"/>
      <c r="I26" s="283"/>
      <c r="J26" s="283"/>
      <c r="K26" s="283"/>
    </row>
    <row r="27" spans="1:11" s="191" customFormat="1" ht="15">
      <c r="A27" s="282" t="s">
        <v>273</v>
      </c>
      <c r="B27" s="282"/>
      <c r="C27" s="282"/>
      <c r="D27" s="283"/>
      <c r="E27" s="283"/>
      <c r="F27" s="283"/>
      <c r="G27" s="283"/>
      <c r="H27" s="283"/>
      <c r="I27" s="283"/>
      <c r="J27" s="283"/>
      <c r="K27" s="283"/>
    </row>
    <row r="28" spans="1:11">
      <c r="A28" s="284"/>
      <c r="B28" s="284"/>
      <c r="C28" s="284"/>
      <c r="D28" s="284"/>
      <c r="E28" s="284"/>
      <c r="F28" s="284"/>
      <c r="G28" s="284"/>
      <c r="H28" s="284"/>
      <c r="I28" s="284"/>
      <c r="J28" s="284"/>
      <c r="K28" s="284"/>
    </row>
    <row r="29" spans="1:11">
      <c r="A29" s="284"/>
      <c r="B29" s="284"/>
      <c r="C29" s="284"/>
      <c r="D29" s="284"/>
      <c r="E29" s="284"/>
      <c r="F29" s="284"/>
      <c r="G29" s="284"/>
      <c r="H29" s="284"/>
      <c r="I29" s="284"/>
      <c r="J29" s="284"/>
      <c r="K29" s="284"/>
    </row>
    <row r="30" spans="1:11">
      <c r="A30" s="285"/>
      <c r="B30" s="285"/>
      <c r="C30" s="285"/>
      <c r="D30" s="284"/>
      <c r="E30" s="284"/>
      <c r="F30" s="284"/>
      <c r="G30" s="284"/>
      <c r="H30" s="284"/>
      <c r="I30" s="284"/>
      <c r="J30" s="284"/>
      <c r="K30" s="284"/>
    </row>
    <row r="31" spans="1:11" ht="15">
      <c r="A31" s="286"/>
      <c r="B31" s="286"/>
      <c r="C31" s="286"/>
      <c r="D31" s="287" t="s">
        <v>107</v>
      </c>
      <c r="E31" s="286"/>
      <c r="F31" s="286"/>
      <c r="G31" s="288"/>
      <c r="H31" s="286"/>
      <c r="I31" s="286"/>
      <c r="J31" s="286"/>
      <c r="K31" s="286"/>
    </row>
    <row r="32" spans="1:11" ht="15">
      <c r="A32" s="286"/>
      <c r="B32" s="286"/>
      <c r="C32" s="286"/>
      <c r="D32" s="286"/>
      <c r="E32" s="289"/>
      <c r="F32" s="286"/>
      <c r="H32" s="289"/>
      <c r="I32" s="289"/>
      <c r="J32" s="290"/>
    </row>
    <row r="33" spans="4:9" ht="15">
      <c r="D33" s="286"/>
      <c r="E33" s="291" t="s">
        <v>263</v>
      </c>
      <c r="F33" s="286"/>
      <c r="H33" s="292" t="s">
        <v>268</v>
      </c>
      <c r="I33" s="292"/>
    </row>
    <row r="34" spans="4:9" ht="15">
      <c r="D34" s="286"/>
      <c r="E34" s="293" t="s">
        <v>139</v>
      </c>
      <c r="F34" s="286"/>
      <c r="H34" s="286" t="s">
        <v>264</v>
      </c>
      <c r="I34" s="286"/>
    </row>
    <row r="35" spans="4:9" ht="15">
      <c r="D35" s="286"/>
      <c r="E35" s="293"/>
    </row>
  </sheetData>
  <mergeCells count="1">
    <mergeCell ref="D4:H4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6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view="pageBreakPreview" zoomScale="80" zoomScaleNormal="100" zoomScaleSheetLayoutView="80" workbookViewId="0">
      <selection activeCell="I2" sqref="I2"/>
    </sheetView>
  </sheetViews>
  <sheetFormatPr defaultRowHeight="12.75"/>
  <cols>
    <col min="1" max="1" width="11.7109375" style="180" customWidth="1"/>
    <col min="2" max="2" width="21.5703125" style="180" customWidth="1"/>
    <col min="3" max="3" width="19.140625" style="180" customWidth="1"/>
    <col min="4" max="4" width="23.7109375" style="180" customWidth="1"/>
    <col min="5" max="6" width="16.5703125" style="180" bestFit="1" customWidth="1"/>
    <col min="7" max="7" width="17" style="180" customWidth="1"/>
    <col min="8" max="8" width="19" style="180" customWidth="1"/>
    <col min="9" max="9" width="28.42578125" style="180" bestFit="1" customWidth="1"/>
    <col min="10" max="16384" width="9.140625" style="180"/>
  </cols>
  <sheetData>
    <row r="1" spans="1:12" customFormat="1" ht="15">
      <c r="A1" s="134" t="s">
        <v>427</v>
      </c>
      <c r="B1" s="135"/>
      <c r="C1" s="135"/>
      <c r="D1" s="135"/>
      <c r="E1" s="135"/>
      <c r="F1" s="135"/>
      <c r="G1" s="135"/>
      <c r="H1" s="141"/>
      <c r="I1" s="76" t="s">
        <v>109</v>
      </c>
    </row>
    <row r="2" spans="1:12" customFormat="1" ht="15">
      <c r="A2" s="102" t="s">
        <v>140</v>
      </c>
      <c r="B2" s="135"/>
      <c r="C2" s="135"/>
      <c r="D2" s="135"/>
      <c r="E2" s="135"/>
      <c r="F2" s="135"/>
      <c r="G2" s="135"/>
      <c r="H2" s="141"/>
      <c r="I2" s="345" t="s">
        <v>533</v>
      </c>
    </row>
    <row r="3" spans="1:12" customFormat="1" ht="15">
      <c r="A3" s="135"/>
      <c r="B3" s="135"/>
      <c r="C3" s="135"/>
      <c r="D3" s="135"/>
      <c r="E3" s="135"/>
      <c r="F3" s="135"/>
      <c r="G3" s="135"/>
      <c r="H3" s="138"/>
      <c r="I3" s="138"/>
      <c r="L3" s="180"/>
    </row>
    <row r="4" spans="1:12" customFormat="1" ht="15">
      <c r="A4" s="74" t="str">
        <f>'ფორმა N2'!A4</f>
        <v>ანგარიშვალდებული პირის დასახელება:</v>
      </c>
      <c r="B4" s="74"/>
      <c r="C4" s="74"/>
      <c r="D4" s="466" t="s">
        <v>512</v>
      </c>
      <c r="E4" s="466"/>
      <c r="F4" s="466"/>
      <c r="G4" s="466"/>
      <c r="H4" s="466"/>
      <c r="I4" s="143"/>
    </row>
    <row r="5" spans="1:12" ht="15">
      <c r="A5" s="199">
        <f>'ფორმა N1'!A5</f>
        <v>0</v>
      </c>
      <c r="B5" s="78"/>
      <c r="C5" s="78"/>
      <c r="D5" s="201"/>
      <c r="E5" s="201"/>
      <c r="F5" s="201"/>
      <c r="G5" s="201"/>
      <c r="H5" s="201"/>
      <c r="I5" s="200"/>
    </row>
    <row r="6" spans="1:12" customFormat="1">
      <c r="A6" s="139"/>
      <c r="B6" s="140"/>
      <c r="C6" s="140"/>
      <c r="D6" s="135"/>
      <c r="E6" s="135"/>
      <c r="F6" s="135"/>
      <c r="G6" s="135"/>
      <c r="H6" s="135"/>
      <c r="I6" s="135"/>
    </row>
    <row r="7" spans="1:12" customFormat="1" ht="60">
      <c r="A7" s="144" t="s">
        <v>64</v>
      </c>
      <c r="B7" s="133" t="s">
        <v>366</v>
      </c>
      <c r="C7" s="133" t="s">
        <v>367</v>
      </c>
      <c r="D7" s="133" t="s">
        <v>372</v>
      </c>
      <c r="E7" s="133" t="s">
        <v>373</v>
      </c>
      <c r="F7" s="133" t="s">
        <v>368</v>
      </c>
      <c r="G7" s="133" t="s">
        <v>369</v>
      </c>
      <c r="H7" s="133" t="s">
        <v>380</v>
      </c>
      <c r="I7" s="133" t="s">
        <v>370</v>
      </c>
    </row>
    <row r="8" spans="1:12" customFormat="1" ht="15">
      <c r="A8" s="131">
        <v>1</v>
      </c>
      <c r="B8" s="131">
        <v>2</v>
      </c>
      <c r="C8" s="133">
        <v>3</v>
      </c>
      <c r="D8" s="131">
        <v>6</v>
      </c>
      <c r="E8" s="133">
        <v>7</v>
      </c>
      <c r="F8" s="131">
        <v>8</v>
      </c>
      <c r="G8" s="131">
        <v>9</v>
      </c>
      <c r="H8" s="131">
        <v>10</v>
      </c>
      <c r="I8" s="133">
        <v>11</v>
      </c>
    </row>
    <row r="9" spans="1:12" customFormat="1" ht="15">
      <c r="A9" s="65">
        <v>1</v>
      </c>
      <c r="B9" s="25"/>
      <c r="C9" s="25"/>
      <c r="D9" s="25"/>
      <c r="E9" s="25"/>
      <c r="F9" s="197"/>
      <c r="G9" s="197"/>
      <c r="H9" s="197"/>
      <c r="I9" s="25"/>
    </row>
    <row r="10" spans="1:12" customFormat="1" ht="15">
      <c r="A10" s="65">
        <v>2</v>
      </c>
      <c r="B10" s="25"/>
      <c r="C10" s="25"/>
      <c r="D10" s="25"/>
      <c r="E10" s="25"/>
      <c r="F10" s="197"/>
      <c r="G10" s="197"/>
      <c r="H10" s="197"/>
      <c r="I10" s="25"/>
    </row>
    <row r="11" spans="1:12" customFormat="1" ht="15">
      <c r="A11" s="65">
        <v>3</v>
      </c>
      <c r="B11" s="25"/>
      <c r="C11" s="25"/>
      <c r="D11" s="25"/>
      <c r="E11" s="25"/>
      <c r="F11" s="197"/>
      <c r="G11" s="197"/>
      <c r="H11" s="197"/>
      <c r="I11" s="25"/>
    </row>
    <row r="12" spans="1:12" customFormat="1" ht="15">
      <c r="A12" s="65">
        <v>4</v>
      </c>
      <c r="B12" s="25"/>
      <c r="C12" s="25"/>
      <c r="D12" s="25"/>
      <c r="E12" s="25"/>
      <c r="F12" s="197"/>
      <c r="G12" s="197"/>
      <c r="H12" s="197"/>
      <c r="I12" s="25"/>
    </row>
    <row r="13" spans="1:12" customFormat="1" ht="15">
      <c r="A13" s="65">
        <v>5</v>
      </c>
      <c r="B13" s="25"/>
      <c r="C13" s="25"/>
      <c r="D13" s="25"/>
      <c r="E13" s="25"/>
      <c r="F13" s="197"/>
      <c r="G13" s="197"/>
      <c r="H13" s="197"/>
      <c r="I13" s="25"/>
    </row>
    <row r="14" spans="1:12" customFormat="1" ht="15">
      <c r="A14" s="65">
        <v>6</v>
      </c>
      <c r="B14" s="25"/>
      <c r="C14" s="25"/>
      <c r="D14" s="25"/>
      <c r="E14" s="25"/>
      <c r="F14" s="197"/>
      <c r="G14" s="197"/>
      <c r="H14" s="197"/>
      <c r="I14" s="25"/>
    </row>
    <row r="15" spans="1:12" customFormat="1" ht="15">
      <c r="A15" s="65">
        <v>7</v>
      </c>
      <c r="B15" s="25"/>
      <c r="C15" s="25"/>
      <c r="D15" s="25"/>
      <c r="E15" s="25"/>
      <c r="F15" s="197"/>
      <c r="G15" s="197"/>
      <c r="H15" s="197"/>
      <c r="I15" s="25"/>
    </row>
    <row r="16" spans="1:12" customFormat="1" ht="15">
      <c r="A16" s="65">
        <v>8</v>
      </c>
      <c r="B16" s="25"/>
      <c r="C16" s="25"/>
      <c r="D16" s="25"/>
      <c r="E16" s="25"/>
      <c r="F16" s="197"/>
      <c r="G16" s="197"/>
      <c r="H16" s="197"/>
      <c r="I16" s="25"/>
    </row>
    <row r="17" spans="1:9" customFormat="1" ht="15">
      <c r="A17" s="65">
        <v>9</v>
      </c>
      <c r="B17" s="25"/>
      <c r="C17" s="25"/>
      <c r="D17" s="25"/>
      <c r="E17" s="25"/>
      <c r="F17" s="197"/>
      <c r="G17" s="197"/>
      <c r="H17" s="197"/>
      <c r="I17" s="25"/>
    </row>
    <row r="18" spans="1:9" customFormat="1" ht="15">
      <c r="A18" s="65">
        <v>10</v>
      </c>
      <c r="B18" s="25"/>
      <c r="C18" s="25"/>
      <c r="D18" s="25"/>
      <c r="E18" s="25"/>
      <c r="F18" s="197"/>
      <c r="G18" s="197"/>
      <c r="H18" s="197"/>
      <c r="I18" s="25"/>
    </row>
    <row r="19" spans="1:9" customFormat="1" ht="15">
      <c r="A19" s="65">
        <v>11</v>
      </c>
      <c r="B19" s="25"/>
      <c r="C19" s="25"/>
      <c r="D19" s="25"/>
      <c r="E19" s="25"/>
      <c r="F19" s="197"/>
      <c r="G19" s="197"/>
      <c r="H19" s="197"/>
      <c r="I19" s="25"/>
    </row>
    <row r="20" spans="1:9" customFormat="1" ht="15">
      <c r="A20" s="65">
        <v>12</v>
      </c>
      <c r="B20" s="25"/>
      <c r="C20" s="25"/>
      <c r="D20" s="25"/>
      <c r="E20" s="25"/>
      <c r="F20" s="197"/>
      <c r="G20" s="197"/>
      <c r="H20" s="197"/>
      <c r="I20" s="25"/>
    </row>
    <row r="21" spans="1:9" customFormat="1" ht="15">
      <c r="A21" s="65">
        <v>13</v>
      </c>
      <c r="B21" s="25"/>
      <c r="C21" s="25"/>
      <c r="D21" s="25"/>
      <c r="E21" s="25"/>
      <c r="F21" s="197"/>
      <c r="G21" s="197"/>
      <c r="H21" s="197"/>
      <c r="I21" s="25"/>
    </row>
    <row r="22" spans="1:9" customFormat="1" ht="15">
      <c r="A22" s="65">
        <v>14</v>
      </c>
      <c r="B22" s="25"/>
      <c r="C22" s="25"/>
      <c r="D22" s="25"/>
      <c r="E22" s="25"/>
      <c r="F22" s="197"/>
      <c r="G22" s="197"/>
      <c r="H22" s="197"/>
      <c r="I22" s="25"/>
    </row>
    <row r="23" spans="1:9" customFormat="1" ht="15">
      <c r="A23" s="65">
        <v>15</v>
      </c>
      <c r="B23" s="25"/>
      <c r="C23" s="25"/>
      <c r="D23" s="25"/>
      <c r="E23" s="25"/>
      <c r="F23" s="197"/>
      <c r="G23" s="197"/>
      <c r="H23" s="197"/>
      <c r="I23" s="25"/>
    </row>
    <row r="24" spans="1:9" customFormat="1" ht="15">
      <c r="A24" s="65">
        <v>16</v>
      </c>
      <c r="B24" s="25"/>
      <c r="C24" s="25"/>
      <c r="D24" s="25"/>
      <c r="E24" s="25"/>
      <c r="F24" s="197"/>
      <c r="G24" s="197"/>
      <c r="H24" s="197"/>
      <c r="I24" s="25"/>
    </row>
    <row r="25" spans="1:9" customFormat="1" ht="15">
      <c r="A25" s="65">
        <v>17</v>
      </c>
      <c r="B25" s="25"/>
      <c r="C25" s="25"/>
      <c r="D25" s="25"/>
      <c r="E25" s="25"/>
      <c r="F25" s="197"/>
      <c r="G25" s="197"/>
      <c r="H25" s="197"/>
      <c r="I25" s="25"/>
    </row>
    <row r="26" spans="1:9" customFormat="1" ht="15">
      <c r="A26" s="65">
        <v>18</v>
      </c>
      <c r="B26" s="25"/>
      <c r="C26" s="25"/>
      <c r="D26" s="25"/>
      <c r="E26" s="25"/>
      <c r="F26" s="197"/>
      <c r="G26" s="197"/>
      <c r="H26" s="197"/>
      <c r="I26" s="25"/>
    </row>
    <row r="27" spans="1:9" customFormat="1" ht="15">
      <c r="A27" s="65" t="s">
        <v>273</v>
      </c>
      <c r="B27" s="25"/>
      <c r="C27" s="25"/>
      <c r="D27" s="25"/>
      <c r="E27" s="25"/>
      <c r="F27" s="197"/>
      <c r="G27" s="197"/>
      <c r="H27" s="197"/>
      <c r="I27" s="25"/>
    </row>
    <row r="28" spans="1:9">
      <c r="A28" s="202"/>
      <c r="B28" s="202"/>
      <c r="C28" s="202"/>
      <c r="D28" s="202"/>
      <c r="E28" s="202"/>
      <c r="F28" s="202"/>
      <c r="G28" s="202"/>
      <c r="H28" s="202"/>
      <c r="I28" s="202"/>
    </row>
    <row r="29" spans="1:9">
      <c r="A29" s="202"/>
      <c r="B29" s="202"/>
      <c r="C29" s="202"/>
      <c r="D29" s="202"/>
      <c r="E29" s="202"/>
      <c r="F29" s="202"/>
      <c r="G29" s="202"/>
      <c r="H29" s="202"/>
      <c r="I29" s="202"/>
    </row>
    <row r="30" spans="1:9">
      <c r="A30" s="203"/>
      <c r="B30" s="202"/>
      <c r="C30" s="202"/>
      <c r="D30" s="202"/>
      <c r="E30" s="202"/>
      <c r="F30" s="202"/>
      <c r="G30" s="202"/>
      <c r="H30" s="202"/>
      <c r="I30" s="202"/>
    </row>
    <row r="31" spans="1:9" ht="15">
      <c r="A31" s="179"/>
      <c r="B31" s="181" t="s">
        <v>107</v>
      </c>
      <c r="C31" s="179"/>
      <c r="D31" s="179"/>
      <c r="E31" s="182"/>
      <c r="F31" s="179"/>
      <c r="G31" s="179"/>
      <c r="H31" s="179"/>
      <c r="I31" s="179"/>
    </row>
    <row r="32" spans="1:9" ht="15">
      <c r="A32" s="179"/>
      <c r="B32" s="179"/>
      <c r="C32" s="183"/>
      <c r="D32" s="179"/>
      <c r="F32" s="183"/>
      <c r="G32" s="208"/>
    </row>
    <row r="33" spans="2:6" ht="15">
      <c r="B33" s="179"/>
      <c r="C33" s="185" t="s">
        <v>263</v>
      </c>
      <c r="D33" s="179"/>
      <c r="F33" s="186" t="s">
        <v>268</v>
      </c>
    </row>
    <row r="34" spans="2:6" ht="15">
      <c r="B34" s="179"/>
      <c r="C34" s="187" t="s">
        <v>139</v>
      </c>
      <c r="D34" s="179"/>
      <c r="F34" s="179" t="s">
        <v>264</v>
      </c>
    </row>
    <row r="35" spans="2:6" ht="15">
      <c r="B35" s="179"/>
      <c r="C35" s="187"/>
    </row>
  </sheetData>
  <mergeCells count="1">
    <mergeCell ref="D4:H4"/>
  </mergeCells>
  <pageMargins left="0.7" right="0.7" top="0.75" bottom="0.75" header="0.3" footer="0.3"/>
  <pageSetup scale="72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2"/>
  <sheetViews>
    <sheetView view="pageBreakPreview" topLeftCell="C1" zoomScale="80" zoomScaleNormal="100" zoomScaleSheetLayoutView="80" workbookViewId="0">
      <selection activeCell="I31" sqref="I31"/>
    </sheetView>
  </sheetViews>
  <sheetFormatPr defaultRowHeight="15"/>
  <cols>
    <col min="1" max="1" width="10" style="179" customWidth="1"/>
    <col min="2" max="2" width="23" style="179" customWidth="1"/>
    <col min="3" max="3" width="50.7109375" style="179" customWidth="1"/>
    <col min="4" max="4" width="21.7109375" style="179" customWidth="1"/>
    <col min="5" max="5" width="42.85546875" style="179" customWidth="1"/>
    <col min="6" max="6" width="20" style="179" customWidth="1"/>
    <col min="7" max="7" width="25.28515625" style="489" customWidth="1"/>
    <col min="8" max="8" width="27.140625" style="489" customWidth="1"/>
    <col min="9" max="9" width="26.42578125" style="489" customWidth="1"/>
    <col min="10" max="10" width="0.5703125" style="179" customWidth="1"/>
    <col min="11" max="16384" width="9.140625" style="179"/>
  </cols>
  <sheetData>
    <row r="1" spans="1:10">
      <c r="A1" s="344" t="s">
        <v>385</v>
      </c>
      <c r="B1" s="79"/>
      <c r="C1" s="79"/>
      <c r="D1" s="79"/>
      <c r="E1" s="79"/>
      <c r="F1" s="79"/>
      <c r="G1" s="496"/>
      <c r="H1" s="496"/>
      <c r="I1" s="446" t="s">
        <v>198</v>
      </c>
      <c r="J1" s="497"/>
    </row>
    <row r="2" spans="1:10">
      <c r="A2" s="79" t="s">
        <v>140</v>
      </c>
      <c r="B2" s="79"/>
      <c r="C2" s="79"/>
      <c r="D2" s="79"/>
      <c r="E2" s="79"/>
      <c r="F2" s="79"/>
      <c r="G2" s="496"/>
      <c r="H2" s="496"/>
      <c r="I2" s="477" t="s">
        <v>533</v>
      </c>
      <c r="J2" s="478"/>
    </row>
    <row r="3" spans="1:10">
      <c r="A3" s="79"/>
      <c r="B3" s="79"/>
      <c r="C3" s="79"/>
      <c r="D3" s="79"/>
      <c r="E3" s="79"/>
      <c r="F3" s="79"/>
      <c r="G3" s="496"/>
      <c r="H3" s="496"/>
      <c r="I3" s="448"/>
      <c r="J3" s="497"/>
    </row>
    <row r="4" spans="1:10">
      <c r="A4" s="78" t="str">
        <f>'[2]ფორმა N2'!A4</f>
        <v>ანგარიშვალდებული პირის დასახელება:</v>
      </c>
      <c r="B4" s="79"/>
      <c r="C4" s="79"/>
      <c r="D4" s="498" t="s">
        <v>512</v>
      </c>
      <c r="E4" s="498"/>
      <c r="F4" s="498"/>
      <c r="G4" s="449"/>
      <c r="H4" s="449"/>
      <c r="I4" s="496"/>
      <c r="J4" s="186"/>
    </row>
    <row r="5" spans="1:10">
      <c r="A5" s="199">
        <f>'ფორმა N1'!A5</f>
        <v>0</v>
      </c>
      <c r="B5" s="199"/>
      <c r="C5" s="199"/>
      <c r="D5" s="199"/>
      <c r="E5" s="199"/>
      <c r="F5" s="199"/>
      <c r="G5" s="488"/>
      <c r="H5" s="488"/>
      <c r="I5" s="488"/>
      <c r="J5" s="186"/>
    </row>
    <row r="6" spans="1:10">
      <c r="A6" s="78"/>
      <c r="B6" s="79"/>
      <c r="C6" s="79"/>
      <c r="D6" s="79"/>
      <c r="E6" s="79"/>
      <c r="F6" s="79"/>
      <c r="G6" s="496"/>
      <c r="H6" s="496"/>
      <c r="I6" s="496"/>
      <c r="J6" s="186"/>
    </row>
    <row r="7" spans="1:10">
      <c r="A7" s="79"/>
      <c r="B7" s="79"/>
      <c r="C7" s="79"/>
      <c r="D7" s="79"/>
      <c r="E7" s="79"/>
      <c r="F7" s="79"/>
      <c r="G7" s="496"/>
      <c r="H7" s="496"/>
      <c r="I7" s="496"/>
    </row>
    <row r="8" spans="1:10" ht="60">
      <c r="A8" s="499" t="s">
        <v>64</v>
      </c>
      <c r="B8" s="500" t="s">
        <v>363</v>
      </c>
      <c r="C8" s="501" t="s">
        <v>405</v>
      </c>
      <c r="D8" s="501" t="s">
        <v>406</v>
      </c>
      <c r="E8" s="501" t="s">
        <v>364</v>
      </c>
      <c r="F8" s="501" t="s">
        <v>377</v>
      </c>
      <c r="G8" s="501" t="s">
        <v>378</v>
      </c>
      <c r="H8" s="501" t="s">
        <v>410</v>
      </c>
      <c r="I8" s="502" t="s">
        <v>379</v>
      </c>
    </row>
    <row r="9" spans="1:10" ht="38.25" customHeight="1">
      <c r="A9" s="503">
        <v>1</v>
      </c>
      <c r="B9" s="504" t="s">
        <v>589</v>
      </c>
      <c r="C9" s="444" t="s">
        <v>548</v>
      </c>
      <c r="D9" s="444">
        <v>202460755</v>
      </c>
      <c r="E9" s="505" t="s">
        <v>628</v>
      </c>
      <c r="F9" s="505">
        <v>9330</v>
      </c>
      <c r="G9" s="503">
        <v>9330</v>
      </c>
      <c r="H9" s="503">
        <v>0</v>
      </c>
      <c r="I9" s="503">
        <v>9330</v>
      </c>
    </row>
    <row r="10" spans="1:10" s="334" customFormat="1" ht="33" customHeight="1">
      <c r="A10" s="503">
        <v>2</v>
      </c>
      <c r="B10" s="504" t="s">
        <v>524</v>
      </c>
      <c r="C10" s="444" t="s">
        <v>527</v>
      </c>
      <c r="D10" s="444">
        <v>401996033</v>
      </c>
      <c r="E10" s="505" t="s">
        <v>531</v>
      </c>
      <c r="F10" s="505">
        <v>3705</v>
      </c>
      <c r="G10" s="503">
        <v>3710</v>
      </c>
      <c r="H10" s="503">
        <v>3705</v>
      </c>
      <c r="I10" s="503">
        <v>5</v>
      </c>
    </row>
    <row r="11" spans="1:10">
      <c r="A11" s="503">
        <v>3</v>
      </c>
      <c r="B11" s="506" t="s">
        <v>629</v>
      </c>
      <c r="C11" s="507" t="s">
        <v>630</v>
      </c>
      <c r="D11" s="507">
        <v>204876606</v>
      </c>
      <c r="E11" s="505" t="s">
        <v>631</v>
      </c>
      <c r="F11" s="505"/>
      <c r="G11" s="503">
        <v>12</v>
      </c>
      <c r="H11" s="503">
        <v>0</v>
      </c>
      <c r="I11" s="503">
        <v>12</v>
      </c>
    </row>
    <row r="12" spans="1:10" ht="14.25" customHeight="1">
      <c r="A12" s="503">
        <v>4</v>
      </c>
      <c r="B12" s="506" t="s">
        <v>632</v>
      </c>
      <c r="C12" s="492" t="s">
        <v>571</v>
      </c>
      <c r="D12" s="508" t="s">
        <v>570</v>
      </c>
      <c r="E12" s="509" t="s">
        <v>567</v>
      </c>
      <c r="F12" s="492">
        <v>4500</v>
      </c>
      <c r="G12" s="509">
        <v>1500</v>
      </c>
      <c r="H12" s="503">
        <v>0</v>
      </c>
      <c r="I12" s="509">
        <v>1200</v>
      </c>
    </row>
    <row r="13" spans="1:10" ht="15" customHeight="1">
      <c r="A13" s="503">
        <v>5</v>
      </c>
      <c r="B13" s="510" t="s">
        <v>632</v>
      </c>
      <c r="C13" s="492" t="s">
        <v>574</v>
      </c>
      <c r="D13" s="511">
        <v>61002002191</v>
      </c>
      <c r="E13" s="509" t="s">
        <v>567</v>
      </c>
      <c r="F13" s="492">
        <v>1800</v>
      </c>
      <c r="G13" s="509">
        <v>600</v>
      </c>
      <c r="H13" s="503">
        <v>0</v>
      </c>
      <c r="I13" s="509">
        <v>480</v>
      </c>
    </row>
    <row r="14" spans="1:10">
      <c r="A14" s="503">
        <v>6</v>
      </c>
      <c r="B14" s="506" t="s">
        <v>632</v>
      </c>
      <c r="C14" s="492" t="s">
        <v>583</v>
      </c>
      <c r="D14" s="492" t="s">
        <v>582</v>
      </c>
      <c r="E14" s="509" t="s">
        <v>567</v>
      </c>
      <c r="F14" s="492">
        <v>1800</v>
      </c>
      <c r="G14" s="509">
        <v>600</v>
      </c>
      <c r="H14" s="503">
        <v>0</v>
      </c>
      <c r="I14" s="509">
        <v>480</v>
      </c>
    </row>
    <row r="15" spans="1:10">
      <c r="A15" s="503">
        <v>7</v>
      </c>
      <c r="B15" s="506" t="s">
        <v>632</v>
      </c>
      <c r="C15" s="492" t="s">
        <v>586</v>
      </c>
      <c r="D15" s="511">
        <v>57001006012</v>
      </c>
      <c r="E15" s="509" t="s">
        <v>567</v>
      </c>
      <c r="F15" s="492">
        <v>1500</v>
      </c>
      <c r="G15" s="509">
        <v>500</v>
      </c>
      <c r="H15" s="503">
        <v>0</v>
      </c>
      <c r="I15" s="509">
        <v>400</v>
      </c>
    </row>
    <row r="16" spans="1:10" s="278" customFormat="1">
      <c r="A16" s="503">
        <v>8</v>
      </c>
      <c r="B16" s="492" t="s">
        <v>703</v>
      </c>
      <c r="C16" s="492" t="s">
        <v>641</v>
      </c>
      <c r="D16" s="508">
        <v>19001036563</v>
      </c>
      <c r="E16" s="509" t="s">
        <v>567</v>
      </c>
      <c r="F16" s="492">
        <v>600</v>
      </c>
      <c r="G16" s="509">
        <v>100</v>
      </c>
      <c r="H16" s="503">
        <v>0</v>
      </c>
      <c r="I16" s="509">
        <v>80</v>
      </c>
    </row>
    <row r="17" spans="1:9" s="278" customFormat="1">
      <c r="A17" s="503">
        <v>9</v>
      </c>
      <c r="B17" s="492" t="s">
        <v>703</v>
      </c>
      <c r="C17" s="492" t="s">
        <v>663</v>
      </c>
      <c r="D17" s="508" t="s">
        <v>668</v>
      </c>
      <c r="E17" s="509" t="s">
        <v>567</v>
      </c>
      <c r="F17" s="492">
        <v>2100</v>
      </c>
      <c r="G17" s="509">
        <v>350</v>
      </c>
      <c r="H17" s="503">
        <v>0</v>
      </c>
      <c r="I17" s="509">
        <v>280</v>
      </c>
    </row>
    <row r="18" spans="1:9" s="278" customFormat="1">
      <c r="A18" s="503">
        <v>10</v>
      </c>
      <c r="B18" s="492" t="s">
        <v>703</v>
      </c>
      <c r="C18" s="492" t="s">
        <v>675</v>
      </c>
      <c r="D18" s="508" t="s">
        <v>676</v>
      </c>
      <c r="E18" s="509" t="s">
        <v>567</v>
      </c>
      <c r="F18" s="492">
        <v>1200</v>
      </c>
      <c r="G18" s="509">
        <v>200</v>
      </c>
      <c r="H18" s="503">
        <v>0</v>
      </c>
      <c r="I18" s="509">
        <v>160</v>
      </c>
    </row>
    <row r="19" spans="1:9" s="278" customFormat="1">
      <c r="A19" s="503">
        <v>11</v>
      </c>
      <c r="B19" s="492" t="s">
        <v>703</v>
      </c>
      <c r="C19" s="492" t="s">
        <v>682</v>
      </c>
      <c r="D19" s="508" t="s">
        <v>681</v>
      </c>
      <c r="E19" s="509" t="s">
        <v>567</v>
      </c>
      <c r="F19" s="492">
        <v>1500</v>
      </c>
      <c r="G19" s="509">
        <v>250</v>
      </c>
      <c r="H19" s="503">
        <v>0</v>
      </c>
      <c r="I19" s="509">
        <v>200</v>
      </c>
    </row>
    <row r="20" spans="1:9" s="278" customFormat="1">
      <c r="A20" s="503">
        <v>12</v>
      </c>
      <c r="B20" s="492" t="s">
        <v>704</v>
      </c>
      <c r="C20" s="492" t="s">
        <v>683</v>
      </c>
      <c r="D20" s="508" t="s">
        <v>684</v>
      </c>
      <c r="E20" s="509" t="s">
        <v>567</v>
      </c>
      <c r="F20" s="492">
        <v>400</v>
      </c>
      <c r="G20" s="509">
        <v>85</v>
      </c>
      <c r="H20" s="503">
        <v>0</v>
      </c>
      <c r="I20" s="509">
        <v>68</v>
      </c>
    </row>
    <row r="21" spans="1:9">
      <c r="A21" s="503">
        <v>13</v>
      </c>
      <c r="B21" s="506" t="s">
        <v>629</v>
      </c>
      <c r="C21" s="507" t="s">
        <v>633</v>
      </c>
      <c r="D21" s="440" t="s">
        <v>559</v>
      </c>
      <c r="E21" s="503" t="s">
        <v>334</v>
      </c>
      <c r="F21" s="492">
        <v>500</v>
      </c>
      <c r="G21" s="509">
        <v>500</v>
      </c>
      <c r="H21" s="503">
        <v>0</v>
      </c>
      <c r="I21" s="509">
        <v>500</v>
      </c>
    </row>
    <row r="22" spans="1:9">
      <c r="A22" s="503">
        <v>14</v>
      </c>
      <c r="B22" s="506" t="s">
        <v>629</v>
      </c>
      <c r="C22" s="507" t="s">
        <v>554</v>
      </c>
      <c r="D22" s="440" t="s">
        <v>561</v>
      </c>
      <c r="E22" s="503" t="s">
        <v>334</v>
      </c>
      <c r="F22" s="492">
        <v>500</v>
      </c>
      <c r="G22" s="509">
        <v>500</v>
      </c>
      <c r="H22" s="503">
        <v>0</v>
      </c>
      <c r="I22" s="509">
        <v>500</v>
      </c>
    </row>
    <row r="23" spans="1:9">
      <c r="A23" s="503">
        <v>15</v>
      </c>
      <c r="B23" s="506" t="s">
        <v>629</v>
      </c>
      <c r="C23" s="507" t="s">
        <v>634</v>
      </c>
      <c r="D23" s="440" t="s">
        <v>560</v>
      </c>
      <c r="E23" s="503" t="s">
        <v>334</v>
      </c>
      <c r="F23" s="492">
        <v>500</v>
      </c>
      <c r="G23" s="509">
        <v>500</v>
      </c>
      <c r="H23" s="503">
        <v>0</v>
      </c>
      <c r="I23" s="509">
        <v>500</v>
      </c>
    </row>
    <row r="24" spans="1:9">
      <c r="A24" s="503">
        <v>16</v>
      </c>
      <c r="B24" s="506" t="s">
        <v>629</v>
      </c>
      <c r="C24" s="507" t="s">
        <v>635</v>
      </c>
      <c r="D24" s="15" t="s">
        <v>565</v>
      </c>
      <c r="E24" s="503" t="s">
        <v>334</v>
      </c>
      <c r="F24" s="492">
        <v>500</v>
      </c>
      <c r="G24" s="509">
        <v>500</v>
      </c>
      <c r="H24" s="503">
        <v>0</v>
      </c>
      <c r="I24" s="509">
        <v>500</v>
      </c>
    </row>
    <row r="25" spans="1:9">
      <c r="A25" s="503">
        <v>17</v>
      </c>
      <c r="B25" s="506"/>
      <c r="C25" s="507" t="s">
        <v>636</v>
      </c>
      <c r="D25" s="507"/>
      <c r="E25" s="503" t="s">
        <v>705</v>
      </c>
      <c r="F25" s="505"/>
      <c r="G25" s="503"/>
      <c r="H25" s="503"/>
      <c r="I25" s="503">
        <v>1337</v>
      </c>
    </row>
    <row r="26" spans="1:9">
      <c r="A26" s="503">
        <v>18</v>
      </c>
      <c r="B26" s="506"/>
      <c r="C26" s="507" t="s">
        <v>637</v>
      </c>
      <c r="D26" s="507"/>
      <c r="E26" s="503" t="s">
        <v>706</v>
      </c>
      <c r="F26" s="505"/>
      <c r="G26" s="503"/>
      <c r="H26" s="503"/>
      <c r="I26" s="503">
        <v>77</v>
      </c>
    </row>
    <row r="27" spans="1:9">
      <c r="A27" s="503">
        <v>19</v>
      </c>
      <c r="B27" s="506"/>
      <c r="C27" s="512"/>
      <c r="D27" s="512"/>
      <c r="E27" s="513"/>
      <c r="F27" s="513"/>
      <c r="G27" s="514"/>
      <c r="H27" s="515"/>
      <c r="I27" s="503"/>
    </row>
    <row r="28" spans="1:9">
      <c r="A28" s="503">
        <v>20</v>
      </c>
      <c r="B28" s="506"/>
      <c r="C28" s="512"/>
      <c r="D28" s="512"/>
      <c r="E28" s="513"/>
      <c r="F28" s="513"/>
      <c r="G28" s="514"/>
      <c r="H28" s="515"/>
      <c r="I28" s="503"/>
    </row>
    <row r="29" spans="1:9">
      <c r="A29" s="503" t="s">
        <v>273</v>
      </c>
      <c r="B29" s="506"/>
      <c r="C29" s="512"/>
      <c r="D29" s="512"/>
      <c r="E29" s="513"/>
      <c r="F29" s="513"/>
      <c r="G29" s="516"/>
      <c r="H29" s="517" t="s">
        <v>398</v>
      </c>
      <c r="I29" s="518">
        <f>SUM(I9:I28)</f>
        <v>16109</v>
      </c>
    </row>
    <row r="31" spans="1:9">
      <c r="A31" s="179" t="s">
        <v>428</v>
      </c>
    </row>
    <row r="33" spans="1:12">
      <c r="B33" s="181" t="s">
        <v>107</v>
      </c>
      <c r="F33" s="182"/>
    </row>
    <row r="34" spans="1:12">
      <c r="F34" s="180"/>
      <c r="I34" s="490"/>
      <c r="J34" s="180"/>
      <c r="K34" s="180"/>
      <c r="L34" s="180"/>
    </row>
    <row r="35" spans="1:12">
      <c r="C35" s="183"/>
      <c r="F35" s="183"/>
      <c r="G35" s="493"/>
      <c r="H35" s="495"/>
      <c r="I35" s="491"/>
      <c r="J35" s="180"/>
      <c r="K35" s="180"/>
      <c r="L35" s="180"/>
    </row>
    <row r="36" spans="1:12">
      <c r="A36" s="180"/>
      <c r="C36" s="185" t="s">
        <v>263</v>
      </c>
      <c r="F36" s="186" t="s">
        <v>268</v>
      </c>
      <c r="G36" s="181"/>
      <c r="H36" s="181"/>
      <c r="I36" s="491"/>
      <c r="J36" s="180"/>
      <c r="K36" s="180"/>
      <c r="L36" s="180"/>
    </row>
    <row r="37" spans="1:12">
      <c r="A37" s="180"/>
      <c r="C37" s="187" t="s">
        <v>139</v>
      </c>
      <c r="F37" s="179" t="s">
        <v>264</v>
      </c>
      <c r="I37" s="490"/>
      <c r="J37" s="180"/>
      <c r="K37" s="180"/>
      <c r="L37" s="180"/>
    </row>
    <row r="38" spans="1:12" s="180" customFormat="1">
      <c r="B38" s="179"/>
      <c r="C38" s="187"/>
      <c r="G38" s="494"/>
      <c r="H38" s="494"/>
      <c r="I38" s="490"/>
    </row>
    <row r="39" spans="1:12" s="180" customFormat="1" ht="12.75">
      <c r="G39" s="490"/>
      <c r="H39" s="490"/>
      <c r="I39" s="490"/>
    </row>
    <row r="40" spans="1:12" s="180" customFormat="1" ht="12.75">
      <c r="G40" s="490"/>
      <c r="H40" s="490"/>
      <c r="I40" s="490"/>
    </row>
    <row r="41" spans="1:12" s="180" customFormat="1" ht="12.75">
      <c r="G41" s="490"/>
      <c r="H41" s="490"/>
      <c r="I41" s="490"/>
    </row>
    <row r="42" spans="1:12" s="180" customFormat="1" ht="12.75">
      <c r="G42" s="490"/>
      <c r="H42" s="490"/>
      <c r="I42" s="490"/>
    </row>
  </sheetData>
  <mergeCells count="2">
    <mergeCell ref="D4:F4"/>
    <mergeCell ref="I2:J2"/>
  </mergeCells>
  <dataValidations count="2">
    <dataValidation type="list" allowBlank="1" showInputMessage="1" showErrorMessage="1" sqref="E12:E20">
      <formula1>"იჯარა, საკუთრება"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15 B21:B29"/>
  </dataValidations>
  <printOptions gridLines="1"/>
  <pageMargins left="0.08" right="0.13" top="0.05" bottom="0.75" header="0" footer="0.3"/>
  <pageSetup scale="55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34"/>
  <sheetViews>
    <sheetView tabSelected="1" view="pageBreakPreview" zoomScaleNormal="100" zoomScaleSheetLayoutView="100" workbookViewId="0">
      <selection activeCell="F8" sqref="F8"/>
    </sheetView>
  </sheetViews>
  <sheetFormatPr defaultRowHeight="12.75"/>
  <cols>
    <col min="1" max="1" width="7.28515625" style="191" customWidth="1"/>
    <col min="2" max="2" width="41" style="191" customWidth="1"/>
    <col min="3" max="3" width="49.85546875" style="191" customWidth="1"/>
    <col min="4" max="16384" width="9.140625" style="191"/>
  </cols>
  <sheetData>
    <row r="1" spans="1:4" s="6" customFormat="1" ht="18.75" customHeight="1">
      <c r="A1" s="485" t="s">
        <v>494</v>
      </c>
      <c r="B1" s="485"/>
      <c r="C1" s="268" t="s">
        <v>109</v>
      </c>
    </row>
    <row r="2" spans="1:4" s="6" customFormat="1" ht="15">
      <c r="A2" s="485"/>
      <c r="B2" s="485"/>
      <c r="C2" s="339" t="s">
        <v>533</v>
      </c>
    </row>
    <row r="3" spans="1:4" s="6" customFormat="1" ht="15">
      <c r="A3" s="294" t="s">
        <v>140</v>
      </c>
      <c r="B3" s="266"/>
      <c r="C3" s="267"/>
    </row>
    <row r="4" spans="1:4" s="6" customFormat="1" ht="15">
      <c r="A4" s="111"/>
      <c r="B4" s="266"/>
      <c r="C4" s="267"/>
    </row>
    <row r="5" spans="1:4" s="21" customFormat="1" ht="15">
      <c r="A5" s="486" t="s">
        <v>269</v>
      </c>
      <c r="B5" s="486"/>
      <c r="C5" s="465" t="s">
        <v>512</v>
      </c>
      <c r="D5" s="465"/>
    </row>
    <row r="6" spans="1:4" s="21" customFormat="1" ht="15">
      <c r="A6" s="487">
        <f>'ფორმა N1'!A5</f>
        <v>0</v>
      </c>
      <c r="B6" s="487"/>
      <c r="C6" s="111"/>
    </row>
    <row r="7" spans="1:4">
      <c r="A7" s="295"/>
      <c r="B7" s="295"/>
      <c r="C7" s="295"/>
    </row>
    <row r="8" spans="1:4">
      <c r="A8" s="295"/>
      <c r="B8" s="295"/>
      <c r="C8" s="295"/>
    </row>
    <row r="9" spans="1:4" ht="30" customHeight="1">
      <c r="A9" s="296" t="s">
        <v>64</v>
      </c>
      <c r="B9" s="296" t="s">
        <v>11</v>
      </c>
      <c r="C9" s="297" t="s">
        <v>9</v>
      </c>
    </row>
    <row r="10" spans="1:4" ht="15">
      <c r="A10" s="298">
        <v>1</v>
      </c>
      <c r="B10" s="299" t="s">
        <v>57</v>
      </c>
      <c r="C10" s="333">
        <f>'ფორმა N4'!D11+'ფორმა N5'!D9+'ფორმა N6'!D10</f>
        <v>46402</v>
      </c>
    </row>
    <row r="11" spans="1:4" ht="15">
      <c r="A11" s="333">
        <v>1.1000000000000001</v>
      </c>
      <c r="B11" s="333" t="s">
        <v>495</v>
      </c>
      <c r="C11" s="333">
        <f>'ფორმა N4'!D39+'ფორმა N5'!D37+'ფორმა N6'!D11</f>
        <v>46377</v>
      </c>
    </row>
    <row r="12" spans="1:4" ht="15">
      <c r="A12" s="333" t="s">
        <v>30</v>
      </c>
      <c r="B12" s="333" t="s">
        <v>496</v>
      </c>
      <c r="C12" s="333">
        <v>0</v>
      </c>
    </row>
    <row r="13" spans="1:4" ht="15">
      <c r="A13" s="333">
        <v>1.2</v>
      </c>
      <c r="B13" s="333" t="s">
        <v>58</v>
      </c>
      <c r="C13" s="333">
        <f>'ფორმა N4'!D12+'ფორმა N5'!D10</f>
        <v>0</v>
      </c>
    </row>
    <row r="14" spans="1:4" ht="15">
      <c r="A14" s="333">
        <v>1.3</v>
      </c>
      <c r="B14" s="333" t="s">
        <v>497</v>
      </c>
      <c r="C14" s="333">
        <f>'ფორმა N4'!D17+'ფორმა N5'!D15+'ფორმა N6'!D17</f>
        <v>0</v>
      </c>
    </row>
    <row r="15" spans="1:4" ht="15">
      <c r="A15" s="333"/>
      <c r="B15" s="333"/>
      <c r="C15" s="333"/>
    </row>
    <row r="16" spans="1:4" ht="30" customHeight="1">
      <c r="A16" s="333" t="s">
        <v>64</v>
      </c>
      <c r="B16" s="333" t="s">
        <v>244</v>
      </c>
      <c r="C16" s="333" t="s">
        <v>67</v>
      </c>
    </row>
    <row r="17" spans="1:3" ht="15">
      <c r="A17" s="333">
        <v>2</v>
      </c>
      <c r="B17" s="333" t="s">
        <v>498</v>
      </c>
      <c r="C17" s="333">
        <f>'ფორმა N2'!D9+'ფორმა N2'!C26+'ფორმა N3'!D9+'ფორმა N3'!C26</f>
        <v>45200</v>
      </c>
    </row>
    <row r="18" spans="1:3" ht="15">
      <c r="A18" s="333">
        <v>2.1</v>
      </c>
      <c r="B18" s="333" t="s">
        <v>499</v>
      </c>
      <c r="C18" s="333">
        <f>'ფორმა N2'!D17+'ფორმა N3'!D17</f>
        <v>0</v>
      </c>
    </row>
    <row r="19" spans="1:3" ht="15">
      <c r="A19" s="333">
        <v>2.2000000000000002</v>
      </c>
      <c r="B19" s="333" t="s">
        <v>500</v>
      </c>
      <c r="C19" s="333">
        <f>'ფორმა N2'!D18+'ფორმა N3'!D18</f>
        <v>0</v>
      </c>
    </row>
    <row r="20" spans="1:3" ht="15">
      <c r="A20" s="333">
        <v>2.2999999999999998</v>
      </c>
      <c r="B20" s="333" t="s">
        <v>501</v>
      </c>
      <c r="C20" s="333">
        <f>SUM(C21:C25)</f>
        <v>45200</v>
      </c>
    </row>
    <row r="21" spans="1:3" ht="15">
      <c r="A21" s="333" t="s">
        <v>502</v>
      </c>
      <c r="B21" s="333" t="s">
        <v>503</v>
      </c>
      <c r="C21" s="333">
        <f>'ფორმა N2'!D13+'ფორმა N3'!D13</f>
        <v>45200</v>
      </c>
    </row>
    <row r="22" spans="1:3" ht="15">
      <c r="A22" s="333" t="s">
        <v>504</v>
      </c>
      <c r="B22" s="333" t="s">
        <v>505</v>
      </c>
      <c r="C22" s="333">
        <f>'ფორმა N2'!C27+'ფორმა N3'!C27</f>
        <v>0</v>
      </c>
    </row>
    <row r="23" spans="1:3" ht="15">
      <c r="A23" s="333" t="s">
        <v>506</v>
      </c>
      <c r="B23" s="333" t="s">
        <v>507</v>
      </c>
      <c r="C23" s="333">
        <f>'ფორმა N2'!D14+'ფორმა N3'!D14</f>
        <v>0</v>
      </c>
    </row>
    <row r="24" spans="1:3" ht="15">
      <c r="A24" s="333" t="s">
        <v>508</v>
      </c>
      <c r="B24" s="333" t="s">
        <v>509</v>
      </c>
      <c r="C24" s="333">
        <f>'ფორმა N2'!C31+'ფორმა N3'!C31</f>
        <v>0</v>
      </c>
    </row>
    <row r="25" spans="1:3" ht="15">
      <c r="A25" s="333" t="s">
        <v>510</v>
      </c>
      <c r="B25" s="333" t="s">
        <v>511</v>
      </c>
      <c r="C25" s="333">
        <f>'ფორმა N2'!D11+'ფორმა N3'!D11</f>
        <v>0</v>
      </c>
    </row>
    <row r="26" spans="1:3" ht="15">
      <c r="A26" s="303"/>
      <c r="B26" s="302"/>
      <c r="C26" s="301"/>
    </row>
    <row r="27" spans="1:3" ht="15">
      <c r="A27" s="303"/>
      <c r="B27" s="302"/>
      <c r="C27" s="301"/>
    </row>
    <row r="28" spans="1:3" ht="15">
      <c r="A28" s="21"/>
      <c r="B28" s="21"/>
      <c r="C28" s="21"/>
    </row>
    <row r="29" spans="1:3" ht="15">
      <c r="A29" s="190" t="s">
        <v>107</v>
      </c>
      <c r="B29" s="21"/>
      <c r="C29" s="21"/>
    </row>
    <row r="30" spans="1:3" ht="15">
      <c r="A30" s="21"/>
      <c r="B30" s="21"/>
      <c r="C30" s="21"/>
    </row>
    <row r="31" spans="1:3" ht="15">
      <c r="A31" s="21"/>
      <c r="B31" s="21"/>
      <c r="C31" s="21"/>
    </row>
    <row r="32" spans="1:3" ht="15">
      <c r="B32" s="190" t="s">
        <v>266</v>
      </c>
      <c r="C32" s="21"/>
    </row>
    <row r="33" spans="2:3" ht="15">
      <c r="B33" s="21" t="s">
        <v>265</v>
      </c>
      <c r="C33" s="21"/>
    </row>
    <row r="34" spans="2:3">
      <c r="B34" s="300" t="s">
        <v>139</v>
      </c>
    </row>
  </sheetData>
  <mergeCells count="4">
    <mergeCell ref="A1:B2"/>
    <mergeCell ref="A5:B5"/>
    <mergeCell ref="A6:B6"/>
    <mergeCell ref="C5:D5"/>
  </mergeCells>
  <pageMargins left="0.16" right="0.27" top="0.75" bottom="0.75" header="0.16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219</v>
      </c>
      <c r="C1" t="s">
        <v>199</v>
      </c>
      <c r="E1" t="s">
        <v>226</v>
      </c>
      <c r="G1" t="s">
        <v>235</v>
      </c>
    </row>
    <row r="2" spans="1:7" ht="15">
      <c r="A2" s="61">
        <v>40907</v>
      </c>
      <c r="C2" t="s">
        <v>200</v>
      </c>
      <c r="E2" t="s">
        <v>231</v>
      </c>
      <c r="G2" s="63" t="s">
        <v>236</v>
      </c>
    </row>
    <row r="3" spans="1:7" ht="15">
      <c r="A3" s="61">
        <v>40908</v>
      </c>
      <c r="C3" t="s">
        <v>201</v>
      </c>
      <c r="E3" t="s">
        <v>232</v>
      </c>
      <c r="G3" s="63" t="s">
        <v>237</v>
      </c>
    </row>
    <row r="4" spans="1:7" ht="15">
      <c r="A4" s="61">
        <v>40909</v>
      </c>
      <c r="C4" t="s">
        <v>202</v>
      </c>
      <c r="E4" t="s">
        <v>233</v>
      </c>
      <c r="G4" s="63" t="s">
        <v>238</v>
      </c>
    </row>
    <row r="5" spans="1:7">
      <c r="A5" s="61">
        <v>40910</v>
      </c>
      <c r="C5" t="s">
        <v>203</v>
      </c>
      <c r="E5" t="s">
        <v>234</v>
      </c>
    </row>
    <row r="6" spans="1:7">
      <c r="A6" s="61">
        <v>40911</v>
      </c>
      <c r="C6" t="s">
        <v>204</v>
      </c>
    </row>
    <row r="7" spans="1:7">
      <c r="A7" s="61">
        <v>40912</v>
      </c>
      <c r="C7" t="s">
        <v>205</v>
      </c>
    </row>
    <row r="8" spans="1:7">
      <c r="A8" s="61">
        <v>40913</v>
      </c>
      <c r="C8" t="s">
        <v>206</v>
      </c>
    </row>
    <row r="9" spans="1:7">
      <c r="A9" s="61">
        <v>40914</v>
      </c>
      <c r="C9" t="s">
        <v>207</v>
      </c>
    </row>
    <row r="10" spans="1:7">
      <c r="A10" s="61">
        <v>40915</v>
      </c>
      <c r="C10" t="s">
        <v>208</v>
      </c>
    </row>
    <row r="11" spans="1:7">
      <c r="A11" s="61">
        <v>40916</v>
      </c>
      <c r="C11" t="s">
        <v>209</v>
      </c>
    </row>
    <row r="12" spans="1:7">
      <c r="A12" s="61">
        <v>40917</v>
      </c>
      <c r="C12" t="s">
        <v>210</v>
      </c>
    </row>
    <row r="13" spans="1:7">
      <c r="A13" s="61">
        <v>40918</v>
      </c>
      <c r="C13" t="s">
        <v>211</v>
      </c>
    </row>
    <row r="14" spans="1:7">
      <c r="A14" s="61">
        <v>40919</v>
      </c>
      <c r="C14" t="s">
        <v>212</v>
      </c>
    </row>
    <row r="15" spans="1:7">
      <c r="A15" s="61">
        <v>40920</v>
      </c>
      <c r="C15" t="s">
        <v>213</v>
      </c>
    </row>
    <row r="16" spans="1:7">
      <c r="A16" s="61">
        <v>40921</v>
      </c>
      <c r="C16" t="s">
        <v>214</v>
      </c>
    </row>
    <row r="17" spans="1:3">
      <c r="A17" s="61">
        <v>40922</v>
      </c>
      <c r="C17" t="s">
        <v>215</v>
      </c>
    </row>
    <row r="18" spans="1:3">
      <c r="A18" s="61">
        <v>40923</v>
      </c>
      <c r="C18" t="s">
        <v>216</v>
      </c>
    </row>
    <row r="19" spans="1:3">
      <c r="A19" s="61">
        <v>40924</v>
      </c>
      <c r="C19" t="s">
        <v>217</v>
      </c>
    </row>
    <row r="20" spans="1:3">
      <c r="A20" s="61">
        <v>40925</v>
      </c>
      <c r="C20" t="s">
        <v>218</v>
      </c>
    </row>
    <row r="21" spans="1:3">
      <c r="A21" s="61">
        <v>40926</v>
      </c>
    </row>
    <row r="22" spans="1:3">
      <c r="A22" s="61">
        <v>40927</v>
      </c>
    </row>
    <row r="23" spans="1:3">
      <c r="A23" s="61">
        <v>40928</v>
      </c>
    </row>
    <row r="24" spans="1:3">
      <c r="A24" s="61">
        <v>40929</v>
      </c>
    </row>
    <row r="25" spans="1:3">
      <c r="A25" s="61">
        <v>40930</v>
      </c>
    </row>
    <row r="26" spans="1:3">
      <c r="A26" s="61">
        <v>40931</v>
      </c>
    </row>
    <row r="27" spans="1:3">
      <c r="A27" s="61">
        <v>40932</v>
      </c>
    </row>
    <row r="28" spans="1:3">
      <c r="A28" s="61">
        <v>40933</v>
      </c>
    </row>
    <row r="29" spans="1:3">
      <c r="A29" s="61">
        <v>40934</v>
      </c>
    </row>
    <row r="30" spans="1:3">
      <c r="A30" s="61">
        <v>40935</v>
      </c>
    </row>
    <row r="31" spans="1:3">
      <c r="A31" s="61">
        <v>40936</v>
      </c>
    </row>
    <row r="32" spans="1:3">
      <c r="A32" s="61">
        <v>40937</v>
      </c>
    </row>
    <row r="33" spans="1:1">
      <c r="A33" s="61">
        <v>40938</v>
      </c>
    </row>
    <row r="34" spans="1:1">
      <c r="A34" s="61">
        <v>40939</v>
      </c>
    </row>
    <row r="35" spans="1:1">
      <c r="A35" s="61">
        <v>40941</v>
      </c>
    </row>
    <row r="36" spans="1:1">
      <c r="A36" s="61">
        <v>40942</v>
      </c>
    </row>
    <row r="37" spans="1:1">
      <c r="A37" s="61">
        <v>40943</v>
      </c>
    </row>
    <row r="38" spans="1:1">
      <c r="A38" s="61">
        <v>40944</v>
      </c>
    </row>
    <row r="39" spans="1:1">
      <c r="A39" s="61">
        <v>40945</v>
      </c>
    </row>
    <row r="40" spans="1:1">
      <c r="A40" s="61">
        <v>40946</v>
      </c>
    </row>
    <row r="41" spans="1:1">
      <c r="A41" s="61">
        <v>40947</v>
      </c>
    </row>
    <row r="42" spans="1:1">
      <c r="A42" s="61">
        <v>40948</v>
      </c>
    </row>
    <row r="43" spans="1:1">
      <c r="A43" s="61">
        <v>40949</v>
      </c>
    </row>
    <row r="44" spans="1:1">
      <c r="A44" s="61">
        <v>40950</v>
      </c>
    </row>
    <row r="45" spans="1:1">
      <c r="A45" s="61">
        <v>40951</v>
      </c>
    </row>
    <row r="46" spans="1:1">
      <c r="A46" s="61">
        <v>40952</v>
      </c>
    </row>
    <row r="47" spans="1:1">
      <c r="A47" s="61">
        <v>40953</v>
      </c>
    </row>
    <row r="48" spans="1:1">
      <c r="A48" s="61">
        <v>40954</v>
      </c>
    </row>
    <row r="49" spans="1:1">
      <c r="A49" s="61">
        <v>40955</v>
      </c>
    </row>
    <row r="50" spans="1:1">
      <c r="A50" s="61">
        <v>40956</v>
      </c>
    </row>
    <row r="51" spans="1:1">
      <c r="A51" s="61">
        <v>40957</v>
      </c>
    </row>
    <row r="52" spans="1:1">
      <c r="A52" s="61">
        <v>40958</v>
      </c>
    </row>
    <row r="53" spans="1:1">
      <c r="A53" s="61">
        <v>40959</v>
      </c>
    </row>
    <row r="54" spans="1:1">
      <c r="A54" s="61">
        <v>40960</v>
      </c>
    </row>
    <row r="55" spans="1:1">
      <c r="A55" s="61">
        <v>40961</v>
      </c>
    </row>
    <row r="56" spans="1:1">
      <c r="A56" s="61">
        <v>40962</v>
      </c>
    </row>
    <row r="57" spans="1:1">
      <c r="A57" s="61">
        <v>40963</v>
      </c>
    </row>
    <row r="58" spans="1:1">
      <c r="A58" s="61">
        <v>40964</v>
      </c>
    </row>
    <row r="59" spans="1:1">
      <c r="A59" s="61">
        <v>40965</v>
      </c>
    </row>
    <row r="60" spans="1:1">
      <c r="A60" s="61">
        <v>40966</v>
      </c>
    </row>
    <row r="61" spans="1:1">
      <c r="A61" s="61">
        <v>40967</v>
      </c>
    </row>
    <row r="62" spans="1:1">
      <c r="A62" s="61">
        <v>40968</v>
      </c>
    </row>
    <row r="63" spans="1:1">
      <c r="A63" s="61">
        <v>40969</v>
      </c>
    </row>
    <row r="64" spans="1:1">
      <c r="A64" s="61">
        <v>40970</v>
      </c>
    </row>
    <row r="65" spans="1:1">
      <c r="A65" s="61">
        <v>40971</v>
      </c>
    </row>
    <row r="66" spans="1:1">
      <c r="A66" s="61">
        <v>40972</v>
      </c>
    </row>
    <row r="67" spans="1:1">
      <c r="A67" s="61">
        <v>40973</v>
      </c>
    </row>
    <row r="68" spans="1:1">
      <c r="A68" s="61">
        <v>40974</v>
      </c>
    </row>
    <row r="69" spans="1:1">
      <c r="A69" s="61">
        <v>40975</v>
      </c>
    </row>
    <row r="70" spans="1:1">
      <c r="A70" s="61">
        <v>40976</v>
      </c>
    </row>
    <row r="71" spans="1:1">
      <c r="A71" s="61">
        <v>40977</v>
      </c>
    </row>
    <row r="72" spans="1:1">
      <c r="A72" s="61">
        <v>40978</v>
      </c>
    </row>
    <row r="73" spans="1:1">
      <c r="A73" s="61">
        <v>40979</v>
      </c>
    </row>
    <row r="74" spans="1:1">
      <c r="A74" s="61">
        <v>40980</v>
      </c>
    </row>
    <row r="75" spans="1:1">
      <c r="A75" s="61">
        <v>40981</v>
      </c>
    </row>
    <row r="76" spans="1:1">
      <c r="A76" s="61">
        <v>40982</v>
      </c>
    </row>
    <row r="77" spans="1:1">
      <c r="A77" s="61">
        <v>40983</v>
      </c>
    </row>
    <row r="78" spans="1:1">
      <c r="A78" s="61">
        <v>40984</v>
      </c>
    </row>
    <row r="79" spans="1:1">
      <c r="A79" s="61">
        <v>40985</v>
      </c>
    </row>
    <row r="80" spans="1:1">
      <c r="A80" s="61">
        <v>40986</v>
      </c>
    </row>
    <row r="81" spans="1:1">
      <c r="A81" s="61">
        <v>40987</v>
      </c>
    </row>
    <row r="82" spans="1:1">
      <c r="A82" s="61">
        <v>40988</v>
      </c>
    </row>
    <row r="83" spans="1:1">
      <c r="A83" s="61">
        <v>40989</v>
      </c>
    </row>
    <row r="84" spans="1:1">
      <c r="A84" s="61">
        <v>40990</v>
      </c>
    </row>
    <row r="85" spans="1:1">
      <c r="A85" s="61">
        <v>40991</v>
      </c>
    </row>
    <row r="86" spans="1:1">
      <c r="A86" s="61">
        <v>40992</v>
      </c>
    </row>
    <row r="87" spans="1:1">
      <c r="A87" s="61">
        <v>40993</v>
      </c>
    </row>
    <row r="88" spans="1:1">
      <c r="A88" s="61">
        <v>40994</v>
      </c>
    </row>
    <row r="89" spans="1:1">
      <c r="A89" s="61">
        <v>40995</v>
      </c>
    </row>
    <row r="90" spans="1:1">
      <c r="A90" s="61">
        <v>40996</v>
      </c>
    </row>
    <row r="91" spans="1:1">
      <c r="A91" s="61">
        <v>40997</v>
      </c>
    </row>
    <row r="92" spans="1:1">
      <c r="A92" s="61">
        <v>40998</v>
      </c>
    </row>
    <row r="93" spans="1:1">
      <c r="A93" s="61">
        <v>40999</v>
      </c>
    </row>
    <row r="94" spans="1:1">
      <c r="A94" s="61">
        <v>41000</v>
      </c>
    </row>
    <row r="95" spans="1:1">
      <c r="A95" s="61">
        <v>41001</v>
      </c>
    </row>
    <row r="96" spans="1:1">
      <c r="A96" s="61">
        <v>41002</v>
      </c>
    </row>
    <row r="97" spans="1:1">
      <c r="A97" s="61">
        <v>41003</v>
      </c>
    </row>
    <row r="98" spans="1:1">
      <c r="A98" s="61">
        <v>41004</v>
      </c>
    </row>
    <row r="99" spans="1:1">
      <c r="A99" s="61">
        <v>41005</v>
      </c>
    </row>
    <row r="100" spans="1:1">
      <c r="A100" s="61">
        <v>41006</v>
      </c>
    </row>
    <row r="101" spans="1:1">
      <c r="A101" s="61">
        <v>41007</v>
      </c>
    </row>
    <row r="102" spans="1:1">
      <c r="A102" s="61">
        <v>41008</v>
      </c>
    </row>
    <row r="103" spans="1:1">
      <c r="A103" s="61">
        <v>41009</v>
      </c>
    </row>
    <row r="104" spans="1:1">
      <c r="A104" s="61">
        <v>41010</v>
      </c>
    </row>
    <row r="105" spans="1:1">
      <c r="A105" s="61">
        <v>41011</v>
      </c>
    </row>
    <row r="106" spans="1:1">
      <c r="A106" s="61">
        <v>41012</v>
      </c>
    </row>
    <row r="107" spans="1:1">
      <c r="A107" s="61">
        <v>41013</v>
      </c>
    </row>
    <row r="108" spans="1:1">
      <c r="A108" s="61">
        <v>41014</v>
      </c>
    </row>
    <row r="109" spans="1:1">
      <c r="A109" s="61">
        <v>41015</v>
      </c>
    </row>
    <row r="110" spans="1:1">
      <c r="A110" s="61">
        <v>41016</v>
      </c>
    </row>
    <row r="111" spans="1:1">
      <c r="A111" s="61">
        <v>41017</v>
      </c>
    </row>
    <row r="112" spans="1:1">
      <c r="A112" s="61">
        <v>41018</v>
      </c>
    </row>
    <row r="113" spans="1:1">
      <c r="A113" s="61">
        <v>41019</v>
      </c>
    </row>
    <row r="114" spans="1:1">
      <c r="A114" s="61">
        <v>41020</v>
      </c>
    </row>
    <row r="115" spans="1:1">
      <c r="A115" s="61">
        <v>41021</v>
      </c>
    </row>
    <row r="116" spans="1:1">
      <c r="A116" s="61">
        <v>41022</v>
      </c>
    </row>
    <row r="117" spans="1:1">
      <c r="A117" s="61">
        <v>41023</v>
      </c>
    </row>
    <row r="118" spans="1:1">
      <c r="A118" s="61">
        <v>41024</v>
      </c>
    </row>
    <row r="119" spans="1:1">
      <c r="A119" s="61">
        <v>41025</v>
      </c>
    </row>
    <row r="120" spans="1:1">
      <c r="A120" s="61">
        <v>41026</v>
      </c>
    </row>
    <row r="121" spans="1:1">
      <c r="A121" s="61">
        <v>41027</v>
      </c>
    </row>
    <row r="122" spans="1:1">
      <c r="A122" s="61">
        <v>41028</v>
      </c>
    </row>
    <row r="123" spans="1:1">
      <c r="A123" s="61">
        <v>41029</v>
      </c>
    </row>
    <row r="124" spans="1:1">
      <c r="A124" s="61">
        <v>41030</v>
      </c>
    </row>
    <row r="125" spans="1:1">
      <c r="A125" s="61">
        <v>41031</v>
      </c>
    </row>
    <row r="126" spans="1:1">
      <c r="A126" s="61">
        <v>41032</v>
      </c>
    </row>
    <row r="127" spans="1:1">
      <c r="A127" s="61">
        <v>41033</v>
      </c>
    </row>
    <row r="128" spans="1:1">
      <c r="A128" s="61">
        <v>41034</v>
      </c>
    </row>
    <row r="129" spans="1:1">
      <c r="A129" s="61">
        <v>41035</v>
      </c>
    </row>
    <row r="130" spans="1:1">
      <c r="A130" s="61">
        <v>41036</v>
      </c>
    </row>
    <row r="131" spans="1:1">
      <c r="A131" s="61">
        <v>41037</v>
      </c>
    </row>
    <row r="132" spans="1:1">
      <c r="A132" s="61">
        <v>41038</v>
      </c>
    </row>
    <row r="133" spans="1:1">
      <c r="A133" s="61">
        <v>41039</v>
      </c>
    </row>
    <row r="134" spans="1:1">
      <c r="A134" s="61">
        <v>41040</v>
      </c>
    </row>
    <row r="135" spans="1:1">
      <c r="A135" s="61">
        <v>41041</v>
      </c>
    </row>
    <row r="136" spans="1:1">
      <c r="A136" s="61">
        <v>41042</v>
      </c>
    </row>
    <row r="137" spans="1:1">
      <c r="A137" s="61">
        <v>41043</v>
      </c>
    </row>
    <row r="138" spans="1:1">
      <c r="A138" s="61">
        <v>41044</v>
      </c>
    </row>
    <row r="139" spans="1:1">
      <c r="A139" s="61">
        <v>41045</v>
      </c>
    </row>
    <row r="140" spans="1:1">
      <c r="A140" s="61">
        <v>41046</v>
      </c>
    </row>
    <row r="141" spans="1:1">
      <c r="A141" s="61">
        <v>41047</v>
      </c>
    </row>
    <row r="142" spans="1:1">
      <c r="A142" s="61">
        <v>41048</v>
      </c>
    </row>
    <row r="143" spans="1:1">
      <c r="A143" s="61">
        <v>41049</v>
      </c>
    </row>
    <row r="144" spans="1:1">
      <c r="A144" s="61">
        <v>41050</v>
      </c>
    </row>
    <row r="145" spans="1:1">
      <c r="A145" s="61">
        <v>41051</v>
      </c>
    </row>
    <row r="146" spans="1:1">
      <c r="A146" s="61">
        <v>41052</v>
      </c>
    </row>
    <row r="147" spans="1:1">
      <c r="A147" s="61">
        <v>41053</v>
      </c>
    </row>
    <row r="148" spans="1:1">
      <c r="A148" s="61">
        <v>41054</v>
      </c>
    </row>
    <row r="149" spans="1:1">
      <c r="A149" s="61">
        <v>41055</v>
      </c>
    </row>
    <row r="150" spans="1:1">
      <c r="A150" s="61">
        <v>41056</v>
      </c>
    </row>
    <row r="151" spans="1:1">
      <c r="A151" s="61">
        <v>41057</v>
      </c>
    </row>
    <row r="152" spans="1:1">
      <c r="A152" s="61">
        <v>41058</v>
      </c>
    </row>
    <row r="153" spans="1:1">
      <c r="A153" s="61">
        <v>41059</v>
      </c>
    </row>
    <row r="154" spans="1:1">
      <c r="A154" s="61">
        <v>41060</v>
      </c>
    </row>
    <row r="155" spans="1:1">
      <c r="A155" s="61">
        <v>41061</v>
      </c>
    </row>
    <row r="156" spans="1:1">
      <c r="A156" s="61">
        <v>41062</v>
      </c>
    </row>
    <row r="157" spans="1:1">
      <c r="A157" s="61">
        <v>41063</v>
      </c>
    </row>
    <row r="158" spans="1:1">
      <c r="A158" s="61">
        <v>41064</v>
      </c>
    </row>
    <row r="159" spans="1:1">
      <c r="A159" s="61">
        <v>41065</v>
      </c>
    </row>
    <row r="160" spans="1:1">
      <c r="A160" s="61">
        <v>41066</v>
      </c>
    </row>
    <row r="161" spans="1:1">
      <c r="A161" s="61">
        <v>41067</v>
      </c>
    </row>
    <row r="162" spans="1:1">
      <c r="A162" s="61">
        <v>41068</v>
      </c>
    </row>
    <row r="163" spans="1:1">
      <c r="A163" s="61">
        <v>41069</v>
      </c>
    </row>
    <row r="164" spans="1:1">
      <c r="A164" s="61">
        <v>41070</v>
      </c>
    </row>
    <row r="165" spans="1:1">
      <c r="A165" s="61">
        <v>41071</v>
      </c>
    </row>
    <row r="166" spans="1:1">
      <c r="A166" s="61">
        <v>41072</v>
      </c>
    </row>
    <row r="167" spans="1:1">
      <c r="A167" s="61">
        <v>41073</v>
      </c>
    </row>
    <row r="168" spans="1:1">
      <c r="A168" s="61">
        <v>41074</v>
      </c>
    </row>
    <row r="169" spans="1:1">
      <c r="A169" s="61">
        <v>41075</v>
      </c>
    </row>
    <row r="170" spans="1:1">
      <c r="A170" s="61">
        <v>41076</v>
      </c>
    </row>
    <row r="171" spans="1:1">
      <c r="A171" s="61">
        <v>41077</v>
      </c>
    </row>
    <row r="172" spans="1:1">
      <c r="A172" s="61">
        <v>41078</v>
      </c>
    </row>
    <row r="173" spans="1:1">
      <c r="A173" s="61">
        <v>41079</v>
      </c>
    </row>
    <row r="174" spans="1:1">
      <c r="A174" s="61">
        <v>41080</v>
      </c>
    </row>
    <row r="175" spans="1:1">
      <c r="A175" s="61">
        <v>41081</v>
      </c>
    </row>
    <row r="176" spans="1:1">
      <c r="A176" s="61">
        <v>41082</v>
      </c>
    </row>
    <row r="177" spans="1:1">
      <c r="A177" s="61">
        <v>41083</v>
      </c>
    </row>
    <row r="178" spans="1:1">
      <c r="A178" s="61">
        <v>41084</v>
      </c>
    </row>
    <row r="179" spans="1:1">
      <c r="A179" s="61">
        <v>41085</v>
      </c>
    </row>
    <row r="180" spans="1:1">
      <c r="A180" s="61">
        <v>41086</v>
      </c>
    </row>
    <row r="181" spans="1:1">
      <c r="A181" s="61">
        <v>41087</v>
      </c>
    </row>
    <row r="182" spans="1:1">
      <c r="A182" s="61">
        <v>41088</v>
      </c>
    </row>
    <row r="183" spans="1:1">
      <c r="A183" s="61">
        <v>41089</v>
      </c>
    </row>
    <row r="184" spans="1:1">
      <c r="A184" s="61">
        <v>41090</v>
      </c>
    </row>
    <row r="185" spans="1:1">
      <c r="A185" s="61">
        <v>41091</v>
      </c>
    </row>
    <row r="186" spans="1:1">
      <c r="A186" s="61">
        <v>41092</v>
      </c>
    </row>
    <row r="187" spans="1:1">
      <c r="A187" s="61">
        <v>41093</v>
      </c>
    </row>
    <row r="188" spans="1:1">
      <c r="A188" s="61">
        <v>41094</v>
      </c>
    </row>
    <row r="189" spans="1:1">
      <c r="A189" s="61">
        <v>41095</v>
      </c>
    </row>
    <row r="190" spans="1:1">
      <c r="A190" s="61">
        <v>41096</v>
      </c>
    </row>
    <row r="191" spans="1:1">
      <c r="A191" s="61">
        <v>41097</v>
      </c>
    </row>
    <row r="192" spans="1:1">
      <c r="A192" s="61">
        <v>41098</v>
      </c>
    </row>
    <row r="193" spans="1:1">
      <c r="A193" s="61">
        <v>41099</v>
      </c>
    </row>
    <row r="194" spans="1:1">
      <c r="A194" s="61">
        <v>41100</v>
      </c>
    </row>
    <row r="195" spans="1:1">
      <c r="A195" s="61">
        <v>41101</v>
      </c>
    </row>
    <row r="196" spans="1:1">
      <c r="A196" s="61">
        <v>41102</v>
      </c>
    </row>
    <row r="197" spans="1:1">
      <c r="A197" s="61">
        <v>41103</v>
      </c>
    </row>
    <row r="198" spans="1:1">
      <c r="A198" s="61">
        <v>41104</v>
      </c>
    </row>
    <row r="199" spans="1:1">
      <c r="A199" s="61">
        <v>41105</v>
      </c>
    </row>
    <row r="200" spans="1:1">
      <c r="A200" s="61">
        <v>41106</v>
      </c>
    </row>
    <row r="201" spans="1:1">
      <c r="A201" s="61">
        <v>41107</v>
      </c>
    </row>
    <row r="202" spans="1:1">
      <c r="A202" s="61">
        <v>41108</v>
      </c>
    </row>
    <row r="203" spans="1:1">
      <c r="A203" s="61">
        <v>41109</v>
      </c>
    </row>
    <row r="204" spans="1:1">
      <c r="A204" s="61">
        <v>41110</v>
      </c>
    </row>
    <row r="205" spans="1:1">
      <c r="A205" s="61">
        <v>41111</v>
      </c>
    </row>
    <row r="206" spans="1:1">
      <c r="A206" s="61">
        <v>41112</v>
      </c>
    </row>
    <row r="207" spans="1:1">
      <c r="A207" s="61">
        <v>41113</v>
      </c>
    </row>
    <row r="208" spans="1:1">
      <c r="A208" s="61">
        <v>41114</v>
      </c>
    </row>
    <row r="209" spans="1:1">
      <c r="A209" s="61">
        <v>41115</v>
      </c>
    </row>
    <row r="210" spans="1:1">
      <c r="A210" s="61">
        <v>41116</v>
      </c>
    </row>
    <row r="211" spans="1:1">
      <c r="A211" s="61">
        <v>41117</v>
      </c>
    </row>
    <row r="212" spans="1:1">
      <c r="A212" s="61">
        <v>41118</v>
      </c>
    </row>
    <row r="213" spans="1:1">
      <c r="A213" s="61">
        <v>41119</v>
      </c>
    </row>
    <row r="214" spans="1:1">
      <c r="A214" s="61">
        <v>41120</v>
      </c>
    </row>
    <row r="215" spans="1:1">
      <c r="A215" s="61">
        <v>41121</v>
      </c>
    </row>
    <row r="216" spans="1:1">
      <c r="A216" s="61">
        <v>41122</v>
      </c>
    </row>
    <row r="217" spans="1:1">
      <c r="A217" s="61">
        <v>41123</v>
      </c>
    </row>
    <row r="218" spans="1:1">
      <c r="A218" s="61">
        <v>41124</v>
      </c>
    </row>
    <row r="219" spans="1:1">
      <c r="A219" s="61">
        <v>41125</v>
      </c>
    </row>
    <row r="220" spans="1:1">
      <c r="A220" s="61">
        <v>41126</v>
      </c>
    </row>
    <row r="221" spans="1:1">
      <c r="A221" s="61">
        <v>41127</v>
      </c>
    </row>
    <row r="222" spans="1:1">
      <c r="A222" s="61">
        <v>41128</v>
      </c>
    </row>
    <row r="223" spans="1:1">
      <c r="A223" s="61">
        <v>41129</v>
      </c>
    </row>
    <row r="224" spans="1:1">
      <c r="A224" s="61">
        <v>41130</v>
      </c>
    </row>
    <row r="225" spans="1:1">
      <c r="A225" s="61">
        <v>41131</v>
      </c>
    </row>
    <row r="226" spans="1:1">
      <c r="A226" s="61">
        <v>41132</v>
      </c>
    </row>
    <row r="227" spans="1:1">
      <c r="A227" s="61">
        <v>41133</v>
      </c>
    </row>
    <row r="228" spans="1:1">
      <c r="A228" s="61">
        <v>41134</v>
      </c>
    </row>
    <row r="229" spans="1:1">
      <c r="A229" s="61">
        <v>41135</v>
      </c>
    </row>
    <row r="230" spans="1:1">
      <c r="A230" s="61">
        <v>41136</v>
      </c>
    </row>
    <row r="231" spans="1:1">
      <c r="A231" s="61">
        <v>41137</v>
      </c>
    </row>
    <row r="232" spans="1:1">
      <c r="A232" s="61">
        <v>41138</v>
      </c>
    </row>
    <row r="233" spans="1:1">
      <c r="A233" s="61">
        <v>41139</v>
      </c>
    </row>
    <row r="234" spans="1:1">
      <c r="A234" s="61">
        <v>41140</v>
      </c>
    </row>
    <row r="235" spans="1:1">
      <c r="A235" s="61">
        <v>41141</v>
      </c>
    </row>
    <row r="236" spans="1:1">
      <c r="A236" s="61">
        <v>41142</v>
      </c>
    </row>
    <row r="237" spans="1:1">
      <c r="A237" s="61">
        <v>41143</v>
      </c>
    </row>
    <row r="238" spans="1:1">
      <c r="A238" s="61">
        <v>41144</v>
      </c>
    </row>
    <row r="239" spans="1:1">
      <c r="A239" s="61">
        <v>41145</v>
      </c>
    </row>
    <row r="240" spans="1:1">
      <c r="A240" s="61">
        <v>41146</v>
      </c>
    </row>
    <row r="241" spans="1:1">
      <c r="A241" s="61">
        <v>41147</v>
      </c>
    </row>
    <row r="242" spans="1:1">
      <c r="A242" s="61">
        <v>41148</v>
      </c>
    </row>
    <row r="243" spans="1:1">
      <c r="A243" s="61">
        <v>41149</v>
      </c>
    </row>
    <row r="244" spans="1:1">
      <c r="A244" s="61">
        <v>41150</v>
      </c>
    </row>
    <row r="245" spans="1:1">
      <c r="A245" s="61">
        <v>41151</v>
      </c>
    </row>
    <row r="246" spans="1:1">
      <c r="A246" s="61">
        <v>41152</v>
      </c>
    </row>
    <row r="247" spans="1:1">
      <c r="A247" s="61">
        <v>41153</v>
      </c>
    </row>
    <row r="248" spans="1:1">
      <c r="A248" s="61">
        <v>41154</v>
      </c>
    </row>
    <row r="249" spans="1:1">
      <c r="A249" s="61">
        <v>41155</v>
      </c>
    </row>
    <row r="250" spans="1:1">
      <c r="A250" s="61">
        <v>41156</v>
      </c>
    </row>
    <row r="251" spans="1:1">
      <c r="A251" s="61">
        <v>41157</v>
      </c>
    </row>
    <row r="252" spans="1:1">
      <c r="A252" s="61">
        <v>41158</v>
      </c>
    </row>
    <row r="253" spans="1:1">
      <c r="A253" s="61">
        <v>41159</v>
      </c>
    </row>
    <row r="254" spans="1:1">
      <c r="A254" s="61">
        <v>41160</v>
      </c>
    </row>
    <row r="255" spans="1:1">
      <c r="A255" s="61">
        <v>41161</v>
      </c>
    </row>
    <row r="256" spans="1:1">
      <c r="A256" s="61">
        <v>41162</v>
      </c>
    </row>
    <row r="257" spans="1:1">
      <c r="A257" s="61">
        <v>41163</v>
      </c>
    </row>
    <row r="258" spans="1:1">
      <c r="A258" s="61">
        <v>41164</v>
      </c>
    </row>
    <row r="259" spans="1:1">
      <c r="A259" s="61">
        <v>41165</v>
      </c>
    </row>
    <row r="260" spans="1:1">
      <c r="A260" s="61">
        <v>41166</v>
      </c>
    </row>
    <row r="261" spans="1:1">
      <c r="A261" s="61">
        <v>41167</v>
      </c>
    </row>
    <row r="262" spans="1:1">
      <c r="A262" s="61">
        <v>41168</v>
      </c>
    </row>
    <row r="263" spans="1:1">
      <c r="A263" s="61">
        <v>41169</v>
      </c>
    </row>
    <row r="264" spans="1:1">
      <c r="A264" s="61">
        <v>41170</v>
      </c>
    </row>
    <row r="265" spans="1:1">
      <c r="A265" s="61">
        <v>41171</v>
      </c>
    </row>
    <row r="266" spans="1:1">
      <c r="A266" s="61">
        <v>41172</v>
      </c>
    </row>
    <row r="267" spans="1:1">
      <c r="A267" s="61">
        <v>41173</v>
      </c>
    </row>
    <row r="268" spans="1:1">
      <c r="A268" s="61">
        <v>41174</v>
      </c>
    </row>
    <row r="269" spans="1:1">
      <c r="A269" s="61">
        <v>41175</v>
      </c>
    </row>
    <row r="270" spans="1:1">
      <c r="A270" s="61">
        <v>41176</v>
      </c>
    </row>
    <row r="271" spans="1:1">
      <c r="A271" s="61">
        <v>41177</v>
      </c>
    </row>
    <row r="272" spans="1:1">
      <c r="A272" s="61">
        <v>41178</v>
      </c>
    </row>
    <row r="273" spans="1:1">
      <c r="A273" s="61">
        <v>41179</v>
      </c>
    </row>
    <row r="274" spans="1:1">
      <c r="A274" s="61">
        <v>41180</v>
      </c>
    </row>
    <row r="275" spans="1:1">
      <c r="A275" s="61">
        <v>41181</v>
      </c>
    </row>
    <row r="276" spans="1:1">
      <c r="A276" s="61">
        <v>41182</v>
      </c>
    </row>
    <row r="277" spans="1:1">
      <c r="A277" s="61">
        <v>41183</v>
      </c>
    </row>
    <row r="278" spans="1:1">
      <c r="A278" s="61">
        <v>41184</v>
      </c>
    </row>
    <row r="279" spans="1:1">
      <c r="A279" s="61">
        <v>41185</v>
      </c>
    </row>
    <row r="280" spans="1:1">
      <c r="A280" s="61">
        <v>41186</v>
      </c>
    </row>
    <row r="281" spans="1:1">
      <c r="A281" s="61">
        <v>41187</v>
      </c>
    </row>
    <row r="282" spans="1:1">
      <c r="A282" s="61">
        <v>41188</v>
      </c>
    </row>
    <row r="283" spans="1:1">
      <c r="A283" s="61">
        <v>41189</v>
      </c>
    </row>
    <row r="284" spans="1:1">
      <c r="A284" s="61">
        <v>41190</v>
      </c>
    </row>
    <row r="285" spans="1:1">
      <c r="A285" s="61">
        <v>41191</v>
      </c>
    </row>
    <row r="286" spans="1:1">
      <c r="A286" s="61">
        <v>41192</v>
      </c>
    </row>
    <row r="287" spans="1:1">
      <c r="A287" s="61">
        <v>41193</v>
      </c>
    </row>
    <row r="288" spans="1:1">
      <c r="A288" s="61">
        <v>41194</v>
      </c>
    </row>
    <row r="289" spans="1:1">
      <c r="A289" s="61">
        <v>41195</v>
      </c>
    </row>
    <row r="290" spans="1:1">
      <c r="A290" s="61">
        <v>41196</v>
      </c>
    </row>
    <row r="291" spans="1:1">
      <c r="A291" s="61">
        <v>41197</v>
      </c>
    </row>
    <row r="292" spans="1:1">
      <c r="A292" s="61">
        <v>41198</v>
      </c>
    </row>
    <row r="293" spans="1:1">
      <c r="A293" s="61">
        <v>41199</v>
      </c>
    </row>
    <row r="294" spans="1:1">
      <c r="A294" s="61">
        <v>41200</v>
      </c>
    </row>
    <row r="295" spans="1:1">
      <c r="A295" s="61">
        <v>41201</v>
      </c>
    </row>
    <row r="296" spans="1:1">
      <c r="A296" s="61">
        <v>41202</v>
      </c>
    </row>
    <row r="297" spans="1:1">
      <c r="A297" s="61">
        <v>41203</v>
      </c>
    </row>
    <row r="298" spans="1:1">
      <c r="A298" s="61">
        <v>41204</v>
      </c>
    </row>
    <row r="299" spans="1:1">
      <c r="A299" s="61">
        <v>41205</v>
      </c>
    </row>
    <row r="300" spans="1:1">
      <c r="A300" s="61">
        <v>41206</v>
      </c>
    </row>
    <row r="301" spans="1:1">
      <c r="A301" s="61">
        <v>41207</v>
      </c>
    </row>
    <row r="302" spans="1:1">
      <c r="A302" s="61">
        <v>41208</v>
      </c>
    </row>
    <row r="303" spans="1:1">
      <c r="A303" s="61">
        <v>41209</v>
      </c>
    </row>
    <row r="304" spans="1:1">
      <c r="A304" s="61">
        <v>41210</v>
      </c>
    </row>
    <row r="305" spans="1:1">
      <c r="A305" s="61">
        <v>41211</v>
      </c>
    </row>
    <row r="306" spans="1:1">
      <c r="A306" s="61">
        <v>41212</v>
      </c>
    </row>
    <row r="307" spans="1:1">
      <c r="A307" s="61">
        <v>41213</v>
      </c>
    </row>
    <row r="308" spans="1:1">
      <c r="A308" s="61">
        <v>41214</v>
      </c>
    </row>
    <row r="309" spans="1:1">
      <c r="A309" s="61">
        <v>41215</v>
      </c>
    </row>
    <row r="310" spans="1:1">
      <c r="A310" s="61">
        <v>41216</v>
      </c>
    </row>
    <row r="311" spans="1:1">
      <c r="A311" s="61">
        <v>41217</v>
      </c>
    </row>
    <row r="312" spans="1:1">
      <c r="A312" s="61">
        <v>41218</v>
      </c>
    </row>
    <row r="313" spans="1:1">
      <c r="A313" s="61">
        <v>41219</v>
      </c>
    </row>
    <row r="314" spans="1:1">
      <c r="A314" s="61">
        <v>41220</v>
      </c>
    </row>
    <row r="315" spans="1:1">
      <c r="A315" s="61">
        <v>41221</v>
      </c>
    </row>
    <row r="316" spans="1:1">
      <c r="A316" s="61">
        <v>41222</v>
      </c>
    </row>
    <row r="317" spans="1:1">
      <c r="A317" s="61">
        <v>41223</v>
      </c>
    </row>
    <row r="318" spans="1:1">
      <c r="A318" s="61">
        <v>41224</v>
      </c>
    </row>
    <row r="319" spans="1:1">
      <c r="A319" s="61">
        <v>41225</v>
      </c>
    </row>
    <row r="320" spans="1:1">
      <c r="A320" s="61">
        <v>41226</v>
      </c>
    </row>
    <row r="321" spans="1:1">
      <c r="A321" s="61">
        <v>41227</v>
      </c>
    </row>
    <row r="322" spans="1:1">
      <c r="A322" s="61">
        <v>41228</v>
      </c>
    </row>
    <row r="323" spans="1:1">
      <c r="A323" s="61">
        <v>41229</v>
      </c>
    </row>
    <row r="324" spans="1:1">
      <c r="A324" s="61">
        <v>41230</v>
      </c>
    </row>
    <row r="325" spans="1:1">
      <c r="A325" s="61">
        <v>41231</v>
      </c>
    </row>
    <row r="326" spans="1:1">
      <c r="A326" s="61">
        <v>41232</v>
      </c>
    </row>
    <row r="327" spans="1:1">
      <c r="A327" s="61">
        <v>41233</v>
      </c>
    </row>
    <row r="328" spans="1:1">
      <c r="A328" s="61">
        <v>41234</v>
      </c>
    </row>
    <row r="329" spans="1:1">
      <c r="A329" s="61">
        <v>41235</v>
      </c>
    </row>
    <row r="330" spans="1:1">
      <c r="A330" s="61">
        <v>41236</v>
      </c>
    </row>
    <row r="331" spans="1:1">
      <c r="A331" s="61">
        <v>41237</v>
      </c>
    </row>
    <row r="332" spans="1:1">
      <c r="A332" s="61">
        <v>41238</v>
      </c>
    </row>
    <row r="333" spans="1:1">
      <c r="A333" s="61">
        <v>41239</v>
      </c>
    </row>
    <row r="334" spans="1:1">
      <c r="A334" s="61">
        <v>41240</v>
      </c>
    </row>
    <row r="335" spans="1:1">
      <c r="A335" s="61">
        <v>41241</v>
      </c>
    </row>
    <row r="336" spans="1:1">
      <c r="A336" s="61">
        <v>41242</v>
      </c>
    </row>
    <row r="337" spans="1:1">
      <c r="A337" s="61">
        <v>41243</v>
      </c>
    </row>
    <row r="338" spans="1:1">
      <c r="A338" s="61">
        <v>41244</v>
      </c>
    </row>
    <row r="339" spans="1:1">
      <c r="A339" s="61">
        <v>41245</v>
      </c>
    </row>
    <row r="340" spans="1:1">
      <c r="A340" s="61">
        <v>41246</v>
      </c>
    </row>
    <row r="341" spans="1:1">
      <c r="A341" s="61">
        <v>41247</v>
      </c>
    </row>
    <row r="342" spans="1:1">
      <c r="A342" s="61">
        <v>41248</v>
      </c>
    </row>
    <row r="343" spans="1:1">
      <c r="A343" s="61">
        <v>41249</v>
      </c>
    </row>
    <row r="344" spans="1:1">
      <c r="A344" s="61">
        <v>41250</v>
      </c>
    </row>
    <row r="345" spans="1:1">
      <c r="A345" s="61">
        <v>41251</v>
      </c>
    </row>
    <row r="346" spans="1:1">
      <c r="A346" s="61">
        <v>41252</v>
      </c>
    </row>
    <row r="347" spans="1:1">
      <c r="A347" s="61">
        <v>41253</v>
      </c>
    </row>
    <row r="348" spans="1:1">
      <c r="A348" s="61">
        <v>41254</v>
      </c>
    </row>
    <row r="349" spans="1:1">
      <c r="A349" s="61">
        <v>41255</v>
      </c>
    </row>
    <row r="350" spans="1:1">
      <c r="A350" s="61">
        <v>41256</v>
      </c>
    </row>
    <row r="351" spans="1:1">
      <c r="A351" s="61">
        <v>41257</v>
      </c>
    </row>
    <row r="352" spans="1:1">
      <c r="A352" s="61">
        <v>41258</v>
      </c>
    </row>
    <row r="353" spans="1:1">
      <c r="A353" s="61">
        <v>41259</v>
      </c>
    </row>
    <row r="354" spans="1:1">
      <c r="A354" s="61">
        <v>41260</v>
      </c>
    </row>
    <row r="355" spans="1:1">
      <c r="A355" s="61">
        <v>41261</v>
      </c>
    </row>
    <row r="356" spans="1:1">
      <c r="A356" s="61">
        <v>41262</v>
      </c>
    </row>
    <row r="357" spans="1:1">
      <c r="A357" s="61">
        <v>41263</v>
      </c>
    </row>
    <row r="358" spans="1:1">
      <c r="A358" s="61">
        <v>41264</v>
      </c>
    </row>
    <row r="359" spans="1:1">
      <c r="A359" s="61">
        <v>41265</v>
      </c>
    </row>
    <row r="360" spans="1:1">
      <c r="A360" s="61">
        <v>41266</v>
      </c>
    </row>
    <row r="361" spans="1:1">
      <c r="A361" s="61">
        <v>41267</v>
      </c>
    </row>
    <row r="362" spans="1:1">
      <c r="A362" s="61">
        <v>41268</v>
      </c>
    </row>
    <row r="363" spans="1:1">
      <c r="A363" s="61">
        <v>41269</v>
      </c>
    </row>
    <row r="364" spans="1:1">
      <c r="A364" s="61">
        <v>41270</v>
      </c>
    </row>
    <row r="365" spans="1:1">
      <c r="A365" s="61">
        <v>41271</v>
      </c>
    </row>
    <row r="366" spans="1:1">
      <c r="A366" s="61">
        <v>41272</v>
      </c>
    </row>
    <row r="367" spans="1:1">
      <c r="A367" s="61">
        <v>41273</v>
      </c>
    </row>
    <row r="368" spans="1:1">
      <c r="A368" s="61">
        <v>41274</v>
      </c>
    </row>
    <row r="369" spans="1:1">
      <c r="A369" s="61">
        <v>41275</v>
      </c>
    </row>
    <row r="370" spans="1:1">
      <c r="A370" s="61">
        <v>41276</v>
      </c>
    </row>
    <row r="371" spans="1:1">
      <c r="A371" s="61">
        <v>41277</v>
      </c>
    </row>
    <row r="372" spans="1:1">
      <c r="A372" s="61">
        <v>41278</v>
      </c>
    </row>
    <row r="373" spans="1:1">
      <c r="A373" s="61">
        <v>41279</v>
      </c>
    </row>
    <row r="374" spans="1:1">
      <c r="A374" s="61">
        <v>41280</v>
      </c>
    </row>
    <row r="375" spans="1:1">
      <c r="A375" s="61">
        <v>41281</v>
      </c>
    </row>
    <row r="376" spans="1:1">
      <c r="A376" s="61">
        <v>41282</v>
      </c>
    </row>
    <row r="377" spans="1:1">
      <c r="A377" s="61">
        <v>41283</v>
      </c>
    </row>
    <row r="378" spans="1:1">
      <c r="A378" s="61">
        <v>41284</v>
      </c>
    </row>
    <row r="379" spans="1:1">
      <c r="A379" s="61">
        <v>41285</v>
      </c>
    </row>
    <row r="380" spans="1:1">
      <c r="A380" s="61">
        <v>41286</v>
      </c>
    </row>
    <row r="381" spans="1:1">
      <c r="A381" s="61">
        <v>41287</v>
      </c>
    </row>
    <row r="382" spans="1:1">
      <c r="A382" s="61">
        <v>41288</v>
      </c>
    </row>
    <row r="383" spans="1:1">
      <c r="A383" s="61">
        <v>41289</v>
      </c>
    </row>
    <row r="384" spans="1:1">
      <c r="A384" s="61">
        <v>41290</v>
      </c>
    </row>
    <row r="385" spans="1:1">
      <c r="A385" s="61">
        <v>41291</v>
      </c>
    </row>
    <row r="386" spans="1:1">
      <c r="A386" s="61">
        <v>41292</v>
      </c>
    </row>
    <row r="387" spans="1:1">
      <c r="A387" s="61">
        <v>41293</v>
      </c>
    </row>
    <row r="388" spans="1:1">
      <c r="A388" s="61">
        <v>41294</v>
      </c>
    </row>
    <row r="389" spans="1:1">
      <c r="A389" s="61">
        <v>41295</v>
      </c>
    </row>
    <row r="390" spans="1:1">
      <c r="A390" s="61">
        <v>41296</v>
      </c>
    </row>
    <row r="391" spans="1:1">
      <c r="A391" s="61">
        <v>41297</v>
      </c>
    </row>
    <row r="392" spans="1:1">
      <c r="A392" s="61">
        <v>41298</v>
      </c>
    </row>
    <row r="393" spans="1:1">
      <c r="A393" s="61">
        <v>41299</v>
      </c>
    </row>
    <row r="394" spans="1:1">
      <c r="A394" s="61">
        <v>41300</v>
      </c>
    </row>
    <row r="395" spans="1:1">
      <c r="A395" s="61">
        <v>41301</v>
      </c>
    </row>
    <row r="396" spans="1:1">
      <c r="A396" s="61">
        <v>41302</v>
      </c>
    </row>
    <row r="397" spans="1:1">
      <c r="A397" s="61">
        <v>41303</v>
      </c>
    </row>
    <row r="398" spans="1:1">
      <c r="A398" s="61">
        <v>41304</v>
      </c>
    </row>
    <row r="399" spans="1:1">
      <c r="A399" s="61">
        <v>41305</v>
      </c>
    </row>
    <row r="400" spans="1:1">
      <c r="A400" s="61">
        <v>41306</v>
      </c>
    </row>
    <row r="401" spans="1:1">
      <c r="A401" s="61">
        <v>41307</v>
      </c>
    </row>
    <row r="402" spans="1:1">
      <c r="A402" s="61">
        <v>41308</v>
      </c>
    </row>
    <row r="403" spans="1:1">
      <c r="A403" s="61">
        <v>41309</v>
      </c>
    </row>
    <row r="404" spans="1:1">
      <c r="A404" s="61">
        <v>41310</v>
      </c>
    </row>
    <row r="405" spans="1:1">
      <c r="A405" s="61">
        <v>41311</v>
      </c>
    </row>
    <row r="406" spans="1:1">
      <c r="A406" s="61">
        <v>41312</v>
      </c>
    </row>
    <row r="407" spans="1:1">
      <c r="A407" s="61">
        <v>41313</v>
      </c>
    </row>
    <row r="408" spans="1:1">
      <c r="A408" s="61">
        <v>41314</v>
      </c>
    </row>
    <row r="409" spans="1:1">
      <c r="A409" s="61">
        <v>41315</v>
      </c>
    </row>
    <row r="410" spans="1:1">
      <c r="A410" s="61">
        <v>41316</v>
      </c>
    </row>
    <row r="411" spans="1:1">
      <c r="A411" s="61">
        <v>41317</v>
      </c>
    </row>
    <row r="412" spans="1:1">
      <c r="A412" s="61">
        <v>41318</v>
      </c>
    </row>
    <row r="413" spans="1:1">
      <c r="A413" s="61">
        <v>41319</v>
      </c>
    </row>
    <row r="414" spans="1:1">
      <c r="A414" s="61">
        <v>41320</v>
      </c>
    </row>
    <row r="415" spans="1:1">
      <c r="A415" s="61">
        <v>41321</v>
      </c>
    </row>
    <row r="416" spans="1:1">
      <c r="A416" s="61">
        <v>41322</v>
      </c>
    </row>
    <row r="417" spans="1:1">
      <c r="A417" s="61">
        <v>41323</v>
      </c>
    </row>
    <row r="418" spans="1:1">
      <c r="A418" s="61">
        <v>41324</v>
      </c>
    </row>
    <row r="419" spans="1:1">
      <c r="A419" s="61">
        <v>41325</v>
      </c>
    </row>
    <row r="420" spans="1:1">
      <c r="A420" s="61">
        <v>41326</v>
      </c>
    </row>
    <row r="421" spans="1:1">
      <c r="A421" s="61">
        <v>41327</v>
      </c>
    </row>
    <row r="422" spans="1:1">
      <c r="A422" s="61">
        <v>41328</v>
      </c>
    </row>
    <row r="423" spans="1:1">
      <c r="A423" s="61">
        <v>41329</v>
      </c>
    </row>
    <row r="424" spans="1:1">
      <c r="A424" s="61">
        <v>41330</v>
      </c>
    </row>
    <row r="425" spans="1:1">
      <c r="A425" s="61">
        <v>41331</v>
      </c>
    </row>
    <row r="426" spans="1:1">
      <c r="A426" s="61">
        <v>41332</v>
      </c>
    </row>
    <row r="427" spans="1:1">
      <c r="A427" s="61">
        <v>41333</v>
      </c>
    </row>
    <row r="428" spans="1:1">
      <c r="A428" s="61">
        <v>41334</v>
      </c>
    </row>
    <row r="429" spans="1:1">
      <c r="A429" s="61">
        <v>41335</v>
      </c>
    </row>
    <row r="430" spans="1:1">
      <c r="A430" s="61">
        <v>41336</v>
      </c>
    </row>
    <row r="431" spans="1:1">
      <c r="A431" s="61">
        <v>41337</v>
      </c>
    </row>
    <row r="432" spans="1:1">
      <c r="A432" s="61">
        <v>41338</v>
      </c>
    </row>
    <row r="433" spans="1:1">
      <c r="A433" s="61">
        <v>41339</v>
      </c>
    </row>
    <row r="434" spans="1:1">
      <c r="A434" s="61">
        <v>41340</v>
      </c>
    </row>
    <row r="435" spans="1:1">
      <c r="A435" s="61">
        <v>41341</v>
      </c>
    </row>
    <row r="436" spans="1:1">
      <c r="A436" s="61">
        <v>41342</v>
      </c>
    </row>
    <row r="437" spans="1:1">
      <c r="A437" s="61">
        <v>41343</v>
      </c>
    </row>
    <row r="438" spans="1:1">
      <c r="A438" s="61">
        <v>41344</v>
      </c>
    </row>
    <row r="439" spans="1:1">
      <c r="A439" s="61">
        <v>41345</v>
      </c>
    </row>
    <row r="440" spans="1:1">
      <c r="A440" s="61">
        <v>41346</v>
      </c>
    </row>
    <row r="441" spans="1:1">
      <c r="A441" s="61">
        <v>41347</v>
      </c>
    </row>
    <row r="442" spans="1:1">
      <c r="A442" s="61">
        <v>41348</v>
      </c>
    </row>
    <row r="443" spans="1:1">
      <c r="A443" s="61">
        <v>41349</v>
      </c>
    </row>
    <row r="444" spans="1:1">
      <c r="A444" s="61">
        <v>41350</v>
      </c>
    </row>
    <row r="445" spans="1:1">
      <c r="A445" s="61">
        <v>41351</v>
      </c>
    </row>
    <row r="446" spans="1:1">
      <c r="A446" s="61">
        <v>41352</v>
      </c>
    </row>
    <row r="447" spans="1:1">
      <c r="A447" s="61">
        <v>41353</v>
      </c>
    </row>
    <row r="448" spans="1:1">
      <c r="A448" s="61">
        <v>41354</v>
      </c>
    </row>
    <row r="449" spans="1:1">
      <c r="A449" s="61">
        <v>41355</v>
      </c>
    </row>
    <row r="450" spans="1:1">
      <c r="A450" s="61">
        <v>41356</v>
      </c>
    </row>
    <row r="451" spans="1:1">
      <c r="A451" s="61">
        <v>41357</v>
      </c>
    </row>
    <row r="452" spans="1:1">
      <c r="A452" s="61">
        <v>41358</v>
      </c>
    </row>
    <row r="453" spans="1:1">
      <c r="A453" s="61">
        <v>41359</v>
      </c>
    </row>
    <row r="454" spans="1:1">
      <c r="A454" s="61">
        <v>41360</v>
      </c>
    </row>
    <row r="455" spans="1:1">
      <c r="A455" s="61">
        <v>41361</v>
      </c>
    </row>
    <row r="456" spans="1:1">
      <c r="A456" s="61">
        <v>41362</v>
      </c>
    </row>
    <row r="457" spans="1:1">
      <c r="A457" s="61">
        <v>41363</v>
      </c>
    </row>
    <row r="458" spans="1:1">
      <c r="A458" s="61">
        <v>41364</v>
      </c>
    </row>
    <row r="459" spans="1:1">
      <c r="A459" s="61">
        <v>41365</v>
      </c>
    </row>
    <row r="460" spans="1:1">
      <c r="A460" s="61">
        <v>41366</v>
      </c>
    </row>
    <row r="461" spans="1:1">
      <c r="A461" s="61">
        <v>41367</v>
      </c>
    </row>
    <row r="462" spans="1:1">
      <c r="A462" s="61">
        <v>41368</v>
      </c>
    </row>
    <row r="463" spans="1:1">
      <c r="A463" s="61">
        <v>41369</v>
      </c>
    </row>
    <row r="464" spans="1:1">
      <c r="A464" s="61">
        <v>41370</v>
      </c>
    </row>
    <row r="465" spans="1:1">
      <c r="A465" s="61">
        <v>41371</v>
      </c>
    </row>
    <row r="466" spans="1:1">
      <c r="A466" s="61">
        <v>41372</v>
      </c>
    </row>
    <row r="467" spans="1:1">
      <c r="A467" s="61">
        <v>41373</v>
      </c>
    </row>
    <row r="468" spans="1:1">
      <c r="A468" s="61">
        <v>41374</v>
      </c>
    </row>
    <row r="469" spans="1:1">
      <c r="A469" s="61">
        <v>41375</v>
      </c>
    </row>
    <row r="470" spans="1:1">
      <c r="A470" s="61">
        <v>41376</v>
      </c>
    </row>
    <row r="471" spans="1:1">
      <c r="A471" s="61">
        <v>41377</v>
      </c>
    </row>
    <row r="472" spans="1:1">
      <c r="A472" s="61">
        <v>41378</v>
      </c>
    </row>
    <row r="473" spans="1:1">
      <c r="A473" s="61">
        <v>41379</v>
      </c>
    </row>
    <row r="474" spans="1:1">
      <c r="A474" s="61">
        <v>41380</v>
      </c>
    </row>
    <row r="475" spans="1:1">
      <c r="A475" s="61">
        <v>41381</v>
      </c>
    </row>
    <row r="476" spans="1:1">
      <c r="A476" s="61">
        <v>41382</v>
      </c>
    </row>
    <row r="477" spans="1:1">
      <c r="A477" s="61">
        <v>41383</v>
      </c>
    </row>
    <row r="478" spans="1:1">
      <c r="A478" s="61">
        <v>41384</v>
      </c>
    </row>
    <row r="479" spans="1:1">
      <c r="A479" s="61">
        <v>41385</v>
      </c>
    </row>
    <row r="480" spans="1:1">
      <c r="A480" s="61">
        <v>41386</v>
      </c>
    </row>
    <row r="481" spans="1:1">
      <c r="A481" s="61">
        <v>41387</v>
      </c>
    </row>
    <row r="482" spans="1:1">
      <c r="A482" s="61">
        <v>41388</v>
      </c>
    </row>
    <row r="483" spans="1:1">
      <c r="A483" s="61">
        <v>41389</v>
      </c>
    </row>
    <row r="484" spans="1:1">
      <c r="A484" s="61">
        <v>41390</v>
      </c>
    </row>
    <row r="485" spans="1:1">
      <c r="A485" s="61">
        <v>41391</v>
      </c>
    </row>
    <row r="486" spans="1:1">
      <c r="A486" s="61">
        <v>41392</v>
      </c>
    </row>
    <row r="487" spans="1:1">
      <c r="A487" s="61">
        <v>41393</v>
      </c>
    </row>
    <row r="488" spans="1:1">
      <c r="A488" s="61">
        <v>41394</v>
      </c>
    </row>
    <row r="489" spans="1:1">
      <c r="A489" s="61">
        <v>41395</v>
      </c>
    </row>
    <row r="490" spans="1:1">
      <c r="A490" s="61">
        <v>41396</v>
      </c>
    </row>
    <row r="491" spans="1:1">
      <c r="A491" s="61">
        <v>41397</v>
      </c>
    </row>
    <row r="492" spans="1:1">
      <c r="A492" s="61">
        <v>41398</v>
      </c>
    </row>
    <row r="493" spans="1:1">
      <c r="A493" s="61">
        <v>41399</v>
      </c>
    </row>
    <row r="494" spans="1:1">
      <c r="A494" s="61">
        <v>41400</v>
      </c>
    </row>
    <row r="495" spans="1:1">
      <c r="A495" s="61">
        <v>41401</v>
      </c>
    </row>
    <row r="496" spans="1:1">
      <c r="A496" s="61">
        <v>41402</v>
      </c>
    </row>
    <row r="497" spans="1:1">
      <c r="A497" s="61">
        <v>41403</v>
      </c>
    </row>
    <row r="498" spans="1:1">
      <c r="A498" s="61">
        <v>41404</v>
      </c>
    </row>
    <row r="499" spans="1:1">
      <c r="A499" s="61">
        <v>41405</v>
      </c>
    </row>
    <row r="500" spans="1:1">
      <c r="A500" s="61">
        <v>41406</v>
      </c>
    </row>
    <row r="501" spans="1:1">
      <c r="A501" s="61">
        <v>41407</v>
      </c>
    </row>
    <row r="502" spans="1:1">
      <c r="A502" s="61">
        <v>41408</v>
      </c>
    </row>
    <row r="503" spans="1:1">
      <c r="A503" s="61">
        <v>41409</v>
      </c>
    </row>
    <row r="504" spans="1:1">
      <c r="A504" s="61">
        <v>41410</v>
      </c>
    </row>
    <row r="505" spans="1:1">
      <c r="A505" s="61">
        <v>41411</v>
      </c>
    </row>
    <row r="506" spans="1:1">
      <c r="A506" s="61">
        <v>41412</v>
      </c>
    </row>
    <row r="507" spans="1:1">
      <c r="A507" s="61">
        <v>41413</v>
      </c>
    </row>
    <row r="508" spans="1:1">
      <c r="A508" s="61">
        <v>41414</v>
      </c>
    </row>
    <row r="509" spans="1:1">
      <c r="A509" s="61">
        <v>41415</v>
      </c>
    </row>
    <row r="510" spans="1:1">
      <c r="A510" s="61">
        <v>41416</v>
      </c>
    </row>
    <row r="511" spans="1:1">
      <c r="A511" s="61">
        <v>41417</v>
      </c>
    </row>
    <row r="512" spans="1:1">
      <c r="A512" s="61">
        <v>41418</v>
      </c>
    </row>
    <row r="513" spans="1:1">
      <c r="A513" s="61">
        <v>41419</v>
      </c>
    </row>
    <row r="514" spans="1:1">
      <c r="A514" s="61">
        <v>41420</v>
      </c>
    </row>
    <row r="515" spans="1:1">
      <c r="A515" s="61">
        <v>41421</v>
      </c>
    </row>
    <row r="516" spans="1:1">
      <c r="A516" s="61">
        <v>41422</v>
      </c>
    </row>
    <row r="517" spans="1:1">
      <c r="A517" s="61">
        <v>41423</v>
      </c>
    </row>
    <row r="518" spans="1:1">
      <c r="A518" s="61">
        <v>41424</v>
      </c>
    </row>
    <row r="519" spans="1:1">
      <c r="A519" s="61">
        <v>41425</v>
      </c>
    </row>
    <row r="520" spans="1:1">
      <c r="A520" s="61">
        <v>41426</v>
      </c>
    </row>
    <row r="521" spans="1:1">
      <c r="A521" s="61">
        <v>41427</v>
      </c>
    </row>
    <row r="522" spans="1:1">
      <c r="A522" s="61">
        <v>41428</v>
      </c>
    </row>
    <row r="523" spans="1:1">
      <c r="A523" s="61">
        <v>41429</v>
      </c>
    </row>
    <row r="524" spans="1:1">
      <c r="A524" s="61">
        <v>41430</v>
      </c>
    </row>
    <row r="525" spans="1:1">
      <c r="A525" s="61">
        <v>41431</v>
      </c>
    </row>
    <row r="526" spans="1:1">
      <c r="A526" s="61">
        <v>41432</v>
      </c>
    </row>
    <row r="527" spans="1:1">
      <c r="A527" s="61">
        <v>41433</v>
      </c>
    </row>
    <row r="528" spans="1:1">
      <c r="A528" s="61">
        <v>41434</v>
      </c>
    </row>
    <row r="529" spans="1:1">
      <c r="A529" s="61">
        <v>41435</v>
      </c>
    </row>
    <row r="530" spans="1:1">
      <c r="A530" s="61">
        <v>41436</v>
      </c>
    </row>
    <row r="531" spans="1:1">
      <c r="A531" s="61">
        <v>41437</v>
      </c>
    </row>
    <row r="532" spans="1:1">
      <c r="A532" s="61">
        <v>41438</v>
      </c>
    </row>
    <row r="533" spans="1:1">
      <c r="A533" s="61">
        <v>41439</v>
      </c>
    </row>
    <row r="534" spans="1:1">
      <c r="A534" s="61">
        <v>41440</v>
      </c>
    </row>
    <row r="535" spans="1:1">
      <c r="A535" s="61">
        <v>41441</v>
      </c>
    </row>
    <row r="536" spans="1:1">
      <c r="A536" s="61">
        <v>41442</v>
      </c>
    </row>
    <row r="537" spans="1:1">
      <c r="A537" s="61">
        <v>41443</v>
      </c>
    </row>
    <row r="538" spans="1:1">
      <c r="A538" s="61">
        <v>41444</v>
      </c>
    </row>
    <row r="539" spans="1:1">
      <c r="A539" s="61">
        <v>41445</v>
      </c>
    </row>
    <row r="540" spans="1:1">
      <c r="A540" s="61">
        <v>41446</v>
      </c>
    </row>
    <row r="541" spans="1:1">
      <c r="A541" s="61">
        <v>41447</v>
      </c>
    </row>
    <row r="542" spans="1:1">
      <c r="A542" s="61">
        <v>41448</v>
      </c>
    </row>
    <row r="543" spans="1:1">
      <c r="A543" s="61">
        <v>41449</v>
      </c>
    </row>
    <row r="544" spans="1:1">
      <c r="A544" s="61">
        <v>41450</v>
      </c>
    </row>
    <row r="545" spans="1:1">
      <c r="A545" s="61">
        <v>41451</v>
      </c>
    </row>
    <row r="546" spans="1:1">
      <c r="A546" s="61">
        <v>41452</v>
      </c>
    </row>
    <row r="547" spans="1:1">
      <c r="A547" s="61">
        <v>41453</v>
      </c>
    </row>
    <row r="548" spans="1:1">
      <c r="A548" s="61">
        <v>41454</v>
      </c>
    </row>
    <row r="549" spans="1:1">
      <c r="A549" s="61">
        <v>41455</v>
      </c>
    </row>
    <row r="550" spans="1:1">
      <c r="A550" s="61">
        <v>41456</v>
      </c>
    </row>
    <row r="551" spans="1:1">
      <c r="A551" s="61">
        <v>41457</v>
      </c>
    </row>
    <row r="552" spans="1:1">
      <c r="A552" s="61">
        <v>41458</v>
      </c>
    </row>
    <row r="553" spans="1:1">
      <c r="A553" s="61">
        <v>41459</v>
      </c>
    </row>
    <row r="554" spans="1:1">
      <c r="A554" s="61">
        <v>41460</v>
      </c>
    </row>
    <row r="555" spans="1:1">
      <c r="A555" s="61">
        <v>41461</v>
      </c>
    </row>
    <row r="556" spans="1:1">
      <c r="A556" s="61">
        <v>41462</v>
      </c>
    </row>
    <row r="557" spans="1:1">
      <c r="A557" s="61">
        <v>41463</v>
      </c>
    </row>
    <row r="558" spans="1:1">
      <c r="A558" s="61">
        <v>41464</v>
      </c>
    </row>
    <row r="559" spans="1:1">
      <c r="A559" s="61">
        <v>41465</v>
      </c>
    </row>
    <row r="560" spans="1:1">
      <c r="A560" s="61">
        <v>41466</v>
      </c>
    </row>
    <row r="561" spans="1:1">
      <c r="A561" s="61">
        <v>41467</v>
      </c>
    </row>
    <row r="562" spans="1:1">
      <c r="A562" s="61">
        <v>41468</v>
      </c>
    </row>
    <row r="563" spans="1:1">
      <c r="A563" s="61">
        <v>41469</v>
      </c>
    </row>
    <row r="564" spans="1:1">
      <c r="A564" s="61">
        <v>41470</v>
      </c>
    </row>
    <row r="565" spans="1:1">
      <c r="A565" s="61">
        <v>41471</v>
      </c>
    </row>
    <row r="566" spans="1:1">
      <c r="A566" s="61">
        <v>41472</v>
      </c>
    </row>
    <row r="567" spans="1:1">
      <c r="A567" s="61">
        <v>41473</v>
      </c>
    </row>
    <row r="568" spans="1:1">
      <c r="A568" s="61">
        <v>41474</v>
      </c>
    </row>
    <row r="569" spans="1:1">
      <c r="A569" s="61">
        <v>41475</v>
      </c>
    </row>
    <row r="570" spans="1:1">
      <c r="A570" s="61">
        <v>41476</v>
      </c>
    </row>
    <row r="571" spans="1:1">
      <c r="A571" s="61">
        <v>41477</v>
      </c>
    </row>
    <row r="572" spans="1:1">
      <c r="A572" s="61">
        <v>41478</v>
      </c>
    </row>
    <row r="573" spans="1:1">
      <c r="A573" s="61">
        <v>41479</v>
      </c>
    </row>
    <row r="574" spans="1:1">
      <c r="A574" s="61">
        <v>41480</v>
      </c>
    </row>
    <row r="575" spans="1:1">
      <c r="A575" s="61">
        <v>41481</v>
      </c>
    </row>
    <row r="576" spans="1:1">
      <c r="A576" s="61">
        <v>41482</v>
      </c>
    </row>
    <row r="577" spans="1:1">
      <c r="A577" s="61">
        <v>41483</v>
      </c>
    </row>
    <row r="578" spans="1:1">
      <c r="A578" s="61">
        <v>41484</v>
      </c>
    </row>
    <row r="579" spans="1:1">
      <c r="A579" s="61">
        <v>41485</v>
      </c>
    </row>
    <row r="580" spans="1:1">
      <c r="A580" s="61">
        <v>41486</v>
      </c>
    </row>
    <row r="581" spans="1:1">
      <c r="A581" s="61">
        <v>41487</v>
      </c>
    </row>
    <row r="582" spans="1:1">
      <c r="A582" s="61">
        <v>41488</v>
      </c>
    </row>
    <row r="583" spans="1:1">
      <c r="A583" s="61">
        <v>41489</v>
      </c>
    </row>
    <row r="584" spans="1:1">
      <c r="A584" s="61">
        <v>41490</v>
      </c>
    </row>
    <row r="585" spans="1:1">
      <c r="A585" s="61">
        <v>41491</v>
      </c>
    </row>
    <row r="586" spans="1:1">
      <c r="A586" s="61">
        <v>41492</v>
      </c>
    </row>
    <row r="587" spans="1:1">
      <c r="A587" s="61">
        <v>41493</v>
      </c>
    </row>
    <row r="588" spans="1:1">
      <c r="A588" s="61">
        <v>41494</v>
      </c>
    </row>
    <row r="589" spans="1:1">
      <c r="A589" s="61">
        <v>41495</v>
      </c>
    </row>
    <row r="590" spans="1:1">
      <c r="A590" s="61">
        <v>41496</v>
      </c>
    </row>
    <row r="591" spans="1:1">
      <c r="A591" s="61">
        <v>41497</v>
      </c>
    </row>
    <row r="592" spans="1:1">
      <c r="A592" s="61">
        <v>41498</v>
      </c>
    </row>
    <row r="593" spans="1:1">
      <c r="A593" s="61">
        <v>41499</v>
      </c>
    </row>
    <row r="594" spans="1:1">
      <c r="A594" s="61">
        <v>41500</v>
      </c>
    </row>
    <row r="595" spans="1:1">
      <c r="A595" s="61">
        <v>41501</v>
      </c>
    </row>
    <row r="596" spans="1:1">
      <c r="A596" s="61">
        <v>41502</v>
      </c>
    </row>
    <row r="597" spans="1:1">
      <c r="A597" s="61">
        <v>41503</v>
      </c>
    </row>
    <row r="598" spans="1:1">
      <c r="A598" s="61">
        <v>41504</v>
      </c>
    </row>
    <row r="599" spans="1:1">
      <c r="A599" s="61">
        <v>41505</v>
      </c>
    </row>
    <row r="600" spans="1:1">
      <c r="A600" s="61">
        <v>41506</v>
      </c>
    </row>
    <row r="601" spans="1:1">
      <c r="A601" s="61">
        <v>41507</v>
      </c>
    </row>
    <row r="602" spans="1:1">
      <c r="A602" s="61">
        <v>41508</v>
      </c>
    </row>
    <row r="603" spans="1:1">
      <c r="A603" s="61">
        <v>41509</v>
      </c>
    </row>
    <row r="604" spans="1:1">
      <c r="A604" s="61">
        <v>41510</v>
      </c>
    </row>
    <row r="605" spans="1:1">
      <c r="A605" s="61">
        <v>41511</v>
      </c>
    </row>
    <row r="606" spans="1:1">
      <c r="A606" s="61">
        <v>41512</v>
      </c>
    </row>
    <row r="607" spans="1:1">
      <c r="A607" s="61">
        <v>41513</v>
      </c>
    </row>
    <row r="608" spans="1:1">
      <c r="A608" s="61">
        <v>41514</v>
      </c>
    </row>
    <row r="609" spans="1:1">
      <c r="A609" s="61">
        <v>41515</v>
      </c>
    </row>
    <row r="610" spans="1:1">
      <c r="A610" s="61">
        <v>41516</v>
      </c>
    </row>
    <row r="611" spans="1:1">
      <c r="A611" s="61">
        <v>41517</v>
      </c>
    </row>
    <row r="612" spans="1:1">
      <c r="A612" s="61">
        <v>41518</v>
      </c>
    </row>
    <row r="613" spans="1:1">
      <c r="A613" s="61">
        <v>41519</v>
      </c>
    </row>
    <row r="614" spans="1:1">
      <c r="A614" s="61">
        <v>41520</v>
      </c>
    </row>
    <row r="615" spans="1:1">
      <c r="A615" s="61">
        <v>41521</v>
      </c>
    </row>
    <row r="616" spans="1:1">
      <c r="A616" s="61">
        <v>41522</v>
      </c>
    </row>
    <row r="617" spans="1:1">
      <c r="A617" s="61">
        <v>41523</v>
      </c>
    </row>
    <row r="618" spans="1:1">
      <c r="A618" s="61">
        <v>41524</v>
      </c>
    </row>
    <row r="619" spans="1:1">
      <c r="A619" s="61">
        <v>41525</v>
      </c>
    </row>
    <row r="620" spans="1:1">
      <c r="A620" s="61">
        <v>41526</v>
      </c>
    </row>
    <row r="621" spans="1:1">
      <c r="A621" s="61">
        <v>41527</v>
      </c>
    </row>
    <row r="622" spans="1:1">
      <c r="A622" s="61">
        <v>41528</v>
      </c>
    </row>
    <row r="623" spans="1:1">
      <c r="A623" s="61">
        <v>41529</v>
      </c>
    </row>
    <row r="624" spans="1:1">
      <c r="A624" s="61">
        <v>41530</v>
      </c>
    </row>
    <row r="625" spans="1:1">
      <c r="A625" s="61">
        <v>41531</v>
      </c>
    </row>
    <row r="626" spans="1:1">
      <c r="A626" s="61">
        <v>41532</v>
      </c>
    </row>
    <row r="627" spans="1:1">
      <c r="A627" s="61">
        <v>41533</v>
      </c>
    </row>
    <row r="628" spans="1:1">
      <c r="A628" s="61">
        <v>41534</v>
      </c>
    </row>
    <row r="629" spans="1:1">
      <c r="A629" s="61">
        <v>41535</v>
      </c>
    </row>
    <row r="630" spans="1:1">
      <c r="A630" s="61">
        <v>41536</v>
      </c>
    </row>
    <row r="631" spans="1:1">
      <c r="A631" s="61">
        <v>41537</v>
      </c>
    </row>
    <row r="632" spans="1:1">
      <c r="A632" s="61">
        <v>41538</v>
      </c>
    </row>
    <row r="633" spans="1:1">
      <c r="A633" s="61">
        <v>41539</v>
      </c>
    </row>
    <row r="634" spans="1:1">
      <c r="A634" s="61">
        <v>41540</v>
      </c>
    </row>
    <row r="635" spans="1:1">
      <c r="A635" s="61">
        <v>41541</v>
      </c>
    </row>
    <row r="636" spans="1:1">
      <c r="A636" s="61">
        <v>41542</v>
      </c>
    </row>
    <row r="637" spans="1:1">
      <c r="A637" s="61">
        <v>41543</v>
      </c>
    </row>
    <row r="638" spans="1:1">
      <c r="A638" s="61">
        <v>41544</v>
      </c>
    </row>
    <row r="639" spans="1:1">
      <c r="A639" s="61">
        <v>41545</v>
      </c>
    </row>
    <row r="640" spans="1:1">
      <c r="A640" s="61">
        <v>41546</v>
      </c>
    </row>
    <row r="641" spans="1:1">
      <c r="A641" s="61">
        <v>41547</v>
      </c>
    </row>
    <row r="642" spans="1:1">
      <c r="A642" s="61">
        <v>41548</v>
      </c>
    </row>
    <row r="643" spans="1:1">
      <c r="A643" s="61">
        <v>41549</v>
      </c>
    </row>
    <row r="644" spans="1:1">
      <c r="A644" s="61">
        <v>41550</v>
      </c>
    </row>
    <row r="645" spans="1:1">
      <c r="A645" s="61">
        <v>41551</v>
      </c>
    </row>
    <row r="646" spans="1:1">
      <c r="A646" s="61">
        <v>41552</v>
      </c>
    </row>
    <row r="647" spans="1:1">
      <c r="A647" s="61">
        <v>41553</v>
      </c>
    </row>
    <row r="648" spans="1:1">
      <c r="A648" s="61">
        <v>41554</v>
      </c>
    </row>
    <row r="649" spans="1:1">
      <c r="A649" s="61">
        <v>41555</v>
      </c>
    </row>
    <row r="650" spans="1:1">
      <c r="A650" s="61">
        <v>41556</v>
      </c>
    </row>
    <row r="651" spans="1:1">
      <c r="A651" s="61">
        <v>41557</v>
      </c>
    </row>
    <row r="652" spans="1:1">
      <c r="A652" s="61">
        <v>41558</v>
      </c>
    </row>
    <row r="653" spans="1:1">
      <c r="A653" s="61">
        <v>41559</v>
      </c>
    </row>
    <row r="654" spans="1:1">
      <c r="A654" s="61">
        <v>41560</v>
      </c>
    </row>
    <row r="655" spans="1:1">
      <c r="A655" s="61">
        <v>41561</v>
      </c>
    </row>
    <row r="656" spans="1:1">
      <c r="A656" s="61">
        <v>41562</v>
      </c>
    </row>
    <row r="657" spans="1:1">
      <c r="A657" s="61">
        <v>41563</v>
      </c>
    </row>
    <row r="658" spans="1:1">
      <c r="A658" s="61">
        <v>41564</v>
      </c>
    </row>
    <row r="659" spans="1:1">
      <c r="A659" s="61">
        <v>41565</v>
      </c>
    </row>
    <row r="660" spans="1:1">
      <c r="A660" s="61">
        <v>41566</v>
      </c>
    </row>
    <row r="661" spans="1:1">
      <c r="A661" s="61">
        <v>41567</v>
      </c>
    </row>
    <row r="662" spans="1:1">
      <c r="A662" s="61">
        <v>41568</v>
      </c>
    </row>
    <row r="663" spans="1:1">
      <c r="A663" s="61">
        <v>41569</v>
      </c>
    </row>
    <row r="664" spans="1:1">
      <c r="A664" s="61">
        <v>41570</v>
      </c>
    </row>
    <row r="665" spans="1:1">
      <c r="A665" s="61">
        <v>41571</v>
      </c>
    </row>
    <row r="666" spans="1:1">
      <c r="A666" s="61">
        <v>41572</v>
      </c>
    </row>
    <row r="667" spans="1:1">
      <c r="A667" s="61">
        <v>41573</v>
      </c>
    </row>
    <row r="668" spans="1:1">
      <c r="A668" s="61">
        <v>41574</v>
      </c>
    </row>
    <row r="669" spans="1:1">
      <c r="A669" s="61">
        <v>41575</v>
      </c>
    </row>
    <row r="670" spans="1:1">
      <c r="A670" s="61">
        <v>41576</v>
      </c>
    </row>
    <row r="671" spans="1:1">
      <c r="A671" s="61">
        <v>41577</v>
      </c>
    </row>
    <row r="672" spans="1:1">
      <c r="A672" s="61">
        <v>41578</v>
      </c>
    </row>
    <row r="673" spans="1:1">
      <c r="A673" s="61">
        <v>41579</v>
      </c>
    </row>
    <row r="674" spans="1:1">
      <c r="A674" s="61">
        <v>41580</v>
      </c>
    </row>
    <row r="675" spans="1:1">
      <c r="A675" s="61">
        <v>41581</v>
      </c>
    </row>
    <row r="676" spans="1:1">
      <c r="A676" s="61">
        <v>41582</v>
      </c>
    </row>
    <row r="677" spans="1:1">
      <c r="A677" s="61">
        <v>41583</v>
      </c>
    </row>
    <row r="678" spans="1:1">
      <c r="A678" s="61">
        <v>41584</v>
      </c>
    </row>
    <row r="679" spans="1:1">
      <c r="A679" s="61">
        <v>41585</v>
      </c>
    </row>
    <row r="680" spans="1:1">
      <c r="A680" s="61">
        <v>41586</v>
      </c>
    </row>
    <row r="681" spans="1:1">
      <c r="A681" s="61">
        <v>41587</v>
      </c>
    </row>
    <row r="682" spans="1:1">
      <c r="A682" s="61">
        <v>41588</v>
      </c>
    </row>
    <row r="683" spans="1:1">
      <c r="A683" s="61">
        <v>41589</v>
      </c>
    </row>
    <row r="684" spans="1:1">
      <c r="A684" s="61">
        <v>41590</v>
      </c>
    </row>
    <row r="685" spans="1:1">
      <c r="A685" s="61">
        <v>41591</v>
      </c>
    </row>
    <row r="686" spans="1:1">
      <c r="A686" s="61">
        <v>41592</v>
      </c>
    </row>
    <row r="687" spans="1:1">
      <c r="A687" s="61">
        <v>41593</v>
      </c>
    </row>
    <row r="688" spans="1:1">
      <c r="A688" s="61">
        <v>41594</v>
      </c>
    </row>
    <row r="689" spans="1:1">
      <c r="A689" s="61">
        <v>41595</v>
      </c>
    </row>
    <row r="690" spans="1:1">
      <c r="A690" s="61">
        <v>41596</v>
      </c>
    </row>
    <row r="691" spans="1:1">
      <c r="A691" s="61">
        <v>41597</v>
      </c>
    </row>
    <row r="692" spans="1:1">
      <c r="A692" s="61">
        <v>41598</v>
      </c>
    </row>
    <row r="693" spans="1:1">
      <c r="A693" s="61">
        <v>41599</v>
      </c>
    </row>
    <row r="694" spans="1:1">
      <c r="A694" s="61">
        <v>41600</v>
      </c>
    </row>
    <row r="695" spans="1:1">
      <c r="A695" s="61">
        <v>41601</v>
      </c>
    </row>
    <row r="696" spans="1:1">
      <c r="A696" s="61">
        <v>41602</v>
      </c>
    </row>
    <row r="697" spans="1:1">
      <c r="A697" s="61">
        <v>41603</v>
      </c>
    </row>
    <row r="698" spans="1:1">
      <c r="A698" s="61">
        <v>41604</v>
      </c>
    </row>
    <row r="699" spans="1:1">
      <c r="A699" s="61">
        <v>41605</v>
      </c>
    </row>
    <row r="700" spans="1:1">
      <c r="A700" s="61">
        <v>41606</v>
      </c>
    </row>
    <row r="701" spans="1:1">
      <c r="A701" s="61">
        <v>41607</v>
      </c>
    </row>
    <row r="702" spans="1:1">
      <c r="A702" s="61">
        <v>41608</v>
      </c>
    </row>
    <row r="703" spans="1:1">
      <c r="A703" s="61">
        <v>41609</v>
      </c>
    </row>
    <row r="704" spans="1:1">
      <c r="A704" s="61">
        <v>41610</v>
      </c>
    </row>
    <row r="705" spans="1:1">
      <c r="A705" s="61">
        <v>41611</v>
      </c>
    </row>
    <row r="706" spans="1:1">
      <c r="A706" s="61">
        <v>41612</v>
      </c>
    </row>
    <row r="707" spans="1:1">
      <c r="A707" s="61">
        <v>41613</v>
      </c>
    </row>
    <row r="708" spans="1:1">
      <c r="A708" s="61">
        <v>41614</v>
      </c>
    </row>
    <row r="709" spans="1:1">
      <c r="A709" s="61">
        <v>41615</v>
      </c>
    </row>
    <row r="710" spans="1:1">
      <c r="A710" s="61">
        <v>41616</v>
      </c>
    </row>
    <row r="711" spans="1:1">
      <c r="A711" s="61">
        <v>41617</v>
      </c>
    </row>
    <row r="712" spans="1:1">
      <c r="A712" s="61">
        <v>41618</v>
      </c>
    </row>
    <row r="713" spans="1:1">
      <c r="A713" s="61">
        <v>41619</v>
      </c>
    </row>
    <row r="714" spans="1:1">
      <c r="A714" s="61">
        <v>41620</v>
      </c>
    </row>
    <row r="715" spans="1:1">
      <c r="A715" s="61">
        <v>41621</v>
      </c>
    </row>
    <row r="716" spans="1:1">
      <c r="A716" s="61">
        <v>41622</v>
      </c>
    </row>
    <row r="717" spans="1:1">
      <c r="A717" s="61">
        <v>41623</v>
      </c>
    </row>
    <row r="718" spans="1:1">
      <c r="A718" s="61">
        <v>41624</v>
      </c>
    </row>
    <row r="719" spans="1:1">
      <c r="A719" s="61">
        <v>41625</v>
      </c>
    </row>
    <row r="720" spans="1:1">
      <c r="A720" s="61">
        <v>41626</v>
      </c>
    </row>
    <row r="721" spans="1:1">
      <c r="A721" s="61">
        <v>41627</v>
      </c>
    </row>
    <row r="722" spans="1:1">
      <c r="A722" s="61">
        <v>41628</v>
      </c>
    </row>
    <row r="723" spans="1:1">
      <c r="A723" s="61">
        <v>41629</v>
      </c>
    </row>
    <row r="724" spans="1:1">
      <c r="A724" s="61">
        <v>41630</v>
      </c>
    </row>
    <row r="725" spans="1:1">
      <c r="A725" s="61">
        <v>41631</v>
      </c>
    </row>
    <row r="726" spans="1:1">
      <c r="A726" s="61">
        <v>41632</v>
      </c>
    </row>
    <row r="727" spans="1:1">
      <c r="A727" s="61">
        <v>41633</v>
      </c>
    </row>
    <row r="728" spans="1:1">
      <c r="A728" s="61">
        <v>41634</v>
      </c>
    </row>
    <row r="729" spans="1:1">
      <c r="A729" s="61">
        <v>41635</v>
      </c>
    </row>
    <row r="730" spans="1:1">
      <c r="A730" s="61">
        <v>41636</v>
      </c>
    </row>
    <row r="731" spans="1:1">
      <c r="A731" s="61">
        <v>41637</v>
      </c>
    </row>
    <row r="732" spans="1:1">
      <c r="A732" s="61">
        <v>41638</v>
      </c>
    </row>
    <row r="733" spans="1:1">
      <c r="A733" s="61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C11" sqref="C11"/>
    </sheetView>
  </sheetViews>
  <sheetFormatPr defaultRowHeight="15"/>
  <cols>
    <col min="1" max="1" width="14.28515625" style="21" bestFit="1" customWidth="1"/>
    <col min="2" max="2" width="58.5703125" style="227" customWidth="1"/>
    <col min="3" max="3" width="33.5703125" style="21" customWidth="1"/>
    <col min="4" max="4" width="34.42578125" style="21" customWidth="1"/>
    <col min="5" max="5" width="57.42578125" style="19" customWidth="1"/>
    <col min="6" max="16384" width="9.140625" style="21"/>
  </cols>
  <sheetData>
    <row r="1" spans="1:12" s="6" customFormat="1">
      <c r="A1" s="72" t="s">
        <v>267</v>
      </c>
      <c r="B1" s="223"/>
      <c r="C1" s="464" t="s">
        <v>109</v>
      </c>
      <c r="D1" s="464"/>
      <c r="E1" s="110"/>
    </row>
    <row r="2" spans="1:12" s="6" customFormat="1">
      <c r="A2" s="74" t="s">
        <v>140</v>
      </c>
      <c r="B2" s="223"/>
      <c r="C2" s="462" t="s">
        <v>533</v>
      </c>
      <c r="D2" s="463"/>
      <c r="E2" s="110"/>
    </row>
    <row r="3" spans="1:12" s="6" customFormat="1">
      <c r="A3" s="74"/>
      <c r="B3" s="223"/>
      <c r="C3" s="73"/>
      <c r="D3" s="73"/>
      <c r="E3" s="110"/>
    </row>
    <row r="4" spans="1:12" s="2" customFormat="1">
      <c r="A4" s="75" t="str">
        <f>'ფორმა N2'!A4</f>
        <v>ანგარიშვალდებული პირის დასახელება:</v>
      </c>
      <c r="B4" s="224"/>
      <c r="C4" s="466" t="s">
        <v>512</v>
      </c>
      <c r="D4" s="466"/>
      <c r="E4" s="305"/>
      <c r="L4" s="6"/>
    </row>
    <row r="5" spans="1:12" s="2" customFormat="1">
      <c r="A5" s="116">
        <f>'ფორმა N1'!A5</f>
        <v>0</v>
      </c>
      <c r="B5" s="225"/>
      <c r="C5" s="58"/>
      <c r="D5" s="58"/>
      <c r="E5" s="105"/>
    </row>
    <row r="6" spans="1:12" s="2" customFormat="1">
      <c r="A6" s="75"/>
      <c r="B6" s="224"/>
      <c r="C6" s="74"/>
      <c r="D6" s="74"/>
      <c r="E6" s="105"/>
    </row>
    <row r="7" spans="1:12" s="6" customFormat="1" ht="18">
      <c r="A7" s="98"/>
      <c r="B7" s="109"/>
      <c r="C7" s="76"/>
      <c r="D7" s="76"/>
      <c r="E7" s="110"/>
    </row>
    <row r="8" spans="1:12" s="6" customFormat="1" ht="18">
      <c r="A8" s="103" t="s">
        <v>64</v>
      </c>
      <c r="B8" s="77" t="s">
        <v>244</v>
      </c>
      <c r="C8" s="77" t="s">
        <v>66</v>
      </c>
      <c r="D8" s="77" t="s">
        <v>67</v>
      </c>
      <c r="E8" s="110"/>
      <c r="F8" s="20"/>
    </row>
    <row r="9" spans="1:12" s="7" customFormat="1">
      <c r="A9" s="215">
        <v>1</v>
      </c>
      <c r="B9" s="215" t="s">
        <v>65</v>
      </c>
      <c r="C9" s="83">
        <f>SUM(C10,C26)</f>
        <v>45200</v>
      </c>
      <c r="D9" s="83">
        <f>SUM(D10,D26)</f>
        <v>45200</v>
      </c>
      <c r="E9" s="110"/>
    </row>
    <row r="10" spans="1:12" s="7" customFormat="1">
      <c r="A10" s="85">
        <v>1.1000000000000001</v>
      </c>
      <c r="B10" s="85" t="s">
        <v>80</v>
      </c>
      <c r="C10" s="83">
        <f>SUM(C11,C12,C16,C19,C24,C25)</f>
        <v>45200</v>
      </c>
      <c r="D10" s="83">
        <f>SUM(D11,D12,D16,D19,D24,D25)</f>
        <v>45200</v>
      </c>
      <c r="E10" s="110"/>
    </row>
    <row r="11" spans="1:12" s="9" customFormat="1" ht="18">
      <c r="A11" s="86" t="s">
        <v>30</v>
      </c>
      <c r="B11" s="86" t="s">
        <v>79</v>
      </c>
      <c r="C11" s="8"/>
      <c r="D11" s="8"/>
      <c r="E11" s="110"/>
    </row>
    <row r="12" spans="1:12" s="10" customFormat="1">
      <c r="A12" s="86" t="s">
        <v>31</v>
      </c>
      <c r="B12" s="86" t="s">
        <v>302</v>
      </c>
      <c r="C12" s="104">
        <f>SUM(C13:C15)</f>
        <v>45200</v>
      </c>
      <c r="D12" s="104">
        <f>SUM(D13:D15)</f>
        <v>45200</v>
      </c>
      <c r="E12" s="110"/>
    </row>
    <row r="13" spans="1:12" s="3" customFormat="1">
      <c r="A13" s="95" t="s">
        <v>81</v>
      </c>
      <c r="B13" s="95" t="s">
        <v>305</v>
      </c>
      <c r="C13" s="8">
        <v>45200</v>
      </c>
      <c r="D13" s="8">
        <v>45200</v>
      </c>
      <c r="E13" s="110"/>
    </row>
    <row r="14" spans="1:12" s="3" customFormat="1">
      <c r="A14" s="95" t="s">
        <v>469</v>
      </c>
      <c r="B14" s="95" t="s">
        <v>468</v>
      </c>
      <c r="C14" s="8"/>
      <c r="D14" s="8"/>
      <c r="E14" s="110"/>
    </row>
    <row r="15" spans="1:12" s="3" customFormat="1" ht="30">
      <c r="A15" s="95" t="s">
        <v>470</v>
      </c>
      <c r="B15" s="95" t="s">
        <v>97</v>
      </c>
      <c r="C15" s="8"/>
      <c r="D15" s="8"/>
      <c r="E15" s="110"/>
    </row>
    <row r="16" spans="1:12" s="3" customFormat="1">
      <c r="A16" s="86" t="s">
        <v>82</v>
      </c>
      <c r="B16" s="86" t="s">
        <v>83</v>
      </c>
      <c r="C16" s="104">
        <f>SUM(C17:C18)</f>
        <v>0</v>
      </c>
      <c r="D16" s="104">
        <f>SUM(D17:D18)</f>
        <v>0</v>
      </c>
      <c r="E16" s="110"/>
    </row>
    <row r="17" spans="1:5" s="3" customFormat="1">
      <c r="A17" s="95" t="s">
        <v>84</v>
      </c>
      <c r="B17" s="95" t="s">
        <v>86</v>
      </c>
      <c r="C17" s="8"/>
      <c r="D17" s="8"/>
      <c r="E17" s="110"/>
    </row>
    <row r="18" spans="1:5" s="3" customFormat="1" ht="30">
      <c r="A18" s="95" t="s">
        <v>85</v>
      </c>
      <c r="B18" s="95" t="s">
        <v>110</v>
      </c>
      <c r="C18" s="8"/>
      <c r="D18" s="8"/>
      <c r="E18" s="110"/>
    </row>
    <row r="19" spans="1:5" s="3" customFormat="1">
      <c r="A19" s="86" t="s">
        <v>87</v>
      </c>
      <c r="B19" s="86" t="s">
        <v>395</v>
      </c>
      <c r="C19" s="104">
        <f>SUM(C20:C23)</f>
        <v>0</v>
      </c>
      <c r="D19" s="104">
        <f>SUM(D20:D23)</f>
        <v>0</v>
      </c>
      <c r="E19" s="110"/>
    </row>
    <row r="20" spans="1:5" s="3" customFormat="1">
      <c r="A20" s="95" t="s">
        <v>88</v>
      </c>
      <c r="B20" s="95" t="s">
        <v>89</v>
      </c>
      <c r="C20" s="8"/>
      <c r="D20" s="8"/>
      <c r="E20" s="110"/>
    </row>
    <row r="21" spans="1:5" s="3" customFormat="1" ht="30">
      <c r="A21" s="95" t="s">
        <v>92</v>
      </c>
      <c r="B21" s="95" t="s">
        <v>90</v>
      </c>
      <c r="C21" s="8"/>
      <c r="D21" s="8"/>
      <c r="E21" s="110"/>
    </row>
    <row r="22" spans="1:5" s="3" customFormat="1">
      <c r="A22" s="95" t="s">
        <v>93</v>
      </c>
      <c r="B22" s="95" t="s">
        <v>91</v>
      </c>
      <c r="C22" s="8"/>
      <c r="D22" s="8"/>
      <c r="E22" s="110"/>
    </row>
    <row r="23" spans="1:5" s="3" customFormat="1" ht="30">
      <c r="A23" s="95" t="s">
        <v>94</v>
      </c>
      <c r="B23" s="95" t="s">
        <v>412</v>
      </c>
      <c r="C23" s="8"/>
      <c r="D23" s="8"/>
      <c r="E23" s="110"/>
    </row>
    <row r="24" spans="1:5" s="3" customFormat="1">
      <c r="A24" s="86" t="s">
        <v>95</v>
      </c>
      <c r="B24" s="86" t="s">
        <v>413</v>
      </c>
      <c r="C24" s="234"/>
      <c r="D24" s="8"/>
      <c r="E24" s="110"/>
    </row>
    <row r="25" spans="1:5" s="3" customFormat="1">
      <c r="A25" s="86" t="s">
        <v>246</v>
      </c>
      <c r="B25" s="86" t="s">
        <v>419</v>
      </c>
      <c r="C25" s="8"/>
      <c r="D25" s="8"/>
      <c r="E25" s="110"/>
    </row>
    <row r="26" spans="1:5">
      <c r="A26" s="85">
        <v>1.2</v>
      </c>
      <c r="B26" s="85" t="s">
        <v>96</v>
      </c>
      <c r="C26" s="83">
        <f>SUM(C27,C35)</f>
        <v>0</v>
      </c>
      <c r="D26" s="83">
        <f>SUM(D27,D35)</f>
        <v>0</v>
      </c>
      <c r="E26" s="110"/>
    </row>
    <row r="27" spans="1:5">
      <c r="A27" s="86" t="s">
        <v>32</v>
      </c>
      <c r="B27" s="86" t="s">
        <v>305</v>
      </c>
      <c r="C27" s="104">
        <f>SUM(C28:C30)</f>
        <v>0</v>
      </c>
      <c r="D27" s="104">
        <f>SUM(D28:D30)</f>
        <v>0</v>
      </c>
      <c r="E27" s="110"/>
    </row>
    <row r="28" spans="1:5" ht="30">
      <c r="A28" s="221" t="s">
        <v>98</v>
      </c>
      <c r="B28" s="221" t="s">
        <v>303</v>
      </c>
      <c r="C28" s="8"/>
      <c r="D28" s="8"/>
      <c r="E28" s="110"/>
    </row>
    <row r="29" spans="1:5" ht="30">
      <c r="A29" s="221" t="s">
        <v>99</v>
      </c>
      <c r="B29" s="221" t="s">
        <v>306</v>
      </c>
      <c r="C29" s="8"/>
      <c r="D29" s="8"/>
      <c r="E29" s="110"/>
    </row>
    <row r="30" spans="1:5">
      <c r="A30" s="221" t="s">
        <v>421</v>
      </c>
      <c r="B30" s="221" t="s">
        <v>304</v>
      </c>
      <c r="C30" s="8"/>
      <c r="D30" s="8"/>
      <c r="E30" s="110"/>
    </row>
    <row r="31" spans="1:5">
      <c r="A31" s="86" t="s">
        <v>33</v>
      </c>
      <c r="B31" s="86" t="s">
        <v>468</v>
      </c>
      <c r="C31" s="104">
        <f>SUM(C32:C34)</f>
        <v>0</v>
      </c>
      <c r="D31" s="104">
        <f>SUM(D32:D34)</f>
        <v>0</v>
      </c>
      <c r="E31" s="110"/>
    </row>
    <row r="32" spans="1:5" ht="30">
      <c r="A32" s="221" t="s">
        <v>12</v>
      </c>
      <c r="B32" s="221" t="s">
        <v>471</v>
      </c>
      <c r="C32" s="8"/>
      <c r="D32" s="8"/>
      <c r="E32" s="110"/>
    </row>
    <row r="33" spans="1:9" ht="30">
      <c r="A33" s="221" t="s">
        <v>13</v>
      </c>
      <c r="B33" s="221" t="s">
        <v>472</v>
      </c>
      <c r="C33" s="8"/>
      <c r="D33" s="8"/>
      <c r="E33" s="110"/>
    </row>
    <row r="34" spans="1:9">
      <c r="A34" s="221" t="s">
        <v>276</v>
      </c>
      <c r="B34" s="221" t="s">
        <v>473</v>
      </c>
      <c r="C34" s="8"/>
      <c r="D34" s="8"/>
      <c r="E34" s="110"/>
    </row>
    <row r="35" spans="1:9" s="22" customFormat="1" ht="30">
      <c r="A35" s="86" t="s">
        <v>34</v>
      </c>
      <c r="B35" s="232" t="s">
        <v>418</v>
      </c>
      <c r="C35" s="8"/>
      <c r="D35" s="8"/>
    </row>
    <row r="36" spans="1:9" s="2" customFormat="1">
      <c r="A36" s="1"/>
      <c r="B36" s="226"/>
      <c r="E36" s="5"/>
    </row>
    <row r="37" spans="1:9" s="2" customFormat="1">
      <c r="B37" s="226"/>
      <c r="E37" s="5"/>
    </row>
    <row r="38" spans="1:9">
      <c r="A38" s="1"/>
    </row>
    <row r="39" spans="1:9">
      <c r="A39" s="2"/>
    </row>
    <row r="40" spans="1:9" s="2" customFormat="1">
      <c r="A40" s="67" t="s">
        <v>107</v>
      </c>
      <c r="B40" s="226"/>
      <c r="E40" s="5"/>
    </row>
    <row r="41" spans="1:9" s="2" customFormat="1">
      <c r="B41" s="226"/>
      <c r="E41"/>
      <c r="F41"/>
      <c r="G41"/>
      <c r="H41"/>
      <c r="I41"/>
    </row>
    <row r="42" spans="1:9" s="2" customFormat="1">
      <c r="B42" s="226"/>
      <c r="D42" s="12"/>
      <c r="E42"/>
      <c r="F42"/>
      <c r="G42"/>
      <c r="H42"/>
      <c r="I42"/>
    </row>
    <row r="43" spans="1:9" s="2" customFormat="1" ht="30">
      <c r="A43"/>
      <c r="B43" s="228" t="s">
        <v>416</v>
      </c>
      <c r="D43" s="12"/>
      <c r="E43"/>
      <c r="F43"/>
      <c r="G43"/>
      <c r="H43"/>
      <c r="I43"/>
    </row>
    <row r="44" spans="1:9" s="2" customFormat="1" ht="30">
      <c r="A44"/>
      <c r="B44" s="226" t="s">
        <v>265</v>
      </c>
      <c r="D44" s="12"/>
      <c r="E44"/>
      <c r="F44"/>
      <c r="G44"/>
      <c r="H44"/>
      <c r="I44"/>
    </row>
    <row r="45" spans="1:9" customFormat="1" ht="12.75">
      <c r="B45" s="229" t="s">
        <v>139</v>
      </c>
    </row>
    <row r="46" spans="1:9" customFormat="1" ht="12.75">
      <c r="B46" s="230"/>
    </row>
  </sheetData>
  <mergeCells count="3">
    <mergeCell ref="C1:D1"/>
    <mergeCell ref="C2:D2"/>
    <mergeCell ref="C4:D4"/>
  </mergeCells>
  <pageMargins left="0.11811023622047245" right="0.11811023622047245" top="0.59055118110236227" bottom="0.59055118110236227" header="0.15748031496062992" footer="0.15748031496062992"/>
  <pageSetup paperSize="9" scale="76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/>
  <cols>
    <col min="1" max="1" width="15.85546875" style="2" customWidth="1"/>
    <col min="2" max="2" width="69.85546875" style="2" customWidth="1"/>
    <col min="3" max="3" width="31.7109375" style="320" customWidth="1"/>
    <col min="4" max="4" width="30" style="320" customWidth="1"/>
    <col min="5" max="5" width="0.7109375" style="2" customWidth="1"/>
    <col min="6" max="16384" width="9.140625" style="2"/>
  </cols>
  <sheetData>
    <row r="1" spans="1:5" s="6" customFormat="1">
      <c r="A1" s="72" t="s">
        <v>477</v>
      </c>
      <c r="B1" s="213"/>
      <c r="C1" s="464" t="s">
        <v>109</v>
      </c>
      <c r="D1" s="464"/>
      <c r="E1" s="89"/>
    </row>
    <row r="2" spans="1:5" s="6" customFormat="1">
      <c r="A2" s="269" t="s">
        <v>479</v>
      </c>
      <c r="B2" s="213"/>
      <c r="C2" s="462" t="s">
        <v>533</v>
      </c>
      <c r="D2" s="463"/>
      <c r="E2" s="89"/>
    </row>
    <row r="3" spans="1:5" s="6" customFormat="1">
      <c r="A3" s="269" t="s">
        <v>478</v>
      </c>
      <c r="B3" s="213"/>
      <c r="C3" s="137"/>
      <c r="D3" s="137"/>
      <c r="E3" s="89"/>
    </row>
    <row r="4" spans="1:5" s="6" customFormat="1">
      <c r="A4" s="74" t="s">
        <v>140</v>
      </c>
      <c r="B4" s="213"/>
      <c r="C4" s="137"/>
      <c r="D4" s="137"/>
      <c r="E4" s="89"/>
    </row>
    <row r="5" spans="1:5" s="6" customFormat="1">
      <c r="A5" s="74"/>
      <c r="B5" s="213"/>
      <c r="C5" s="137"/>
      <c r="D5" s="137"/>
      <c r="E5" s="89"/>
    </row>
    <row r="6" spans="1:5">
      <c r="A6" s="75" t="str">
        <f>'[1]ფორმა N2'!A4</f>
        <v>ანგარიშვალდებული პირის დასახელება:</v>
      </c>
      <c r="B6" s="75"/>
      <c r="C6" s="465" t="s">
        <v>512</v>
      </c>
      <c r="D6" s="465"/>
      <c r="E6" s="90"/>
    </row>
    <row r="7" spans="1:5">
      <c r="A7" s="214">
        <f>'ფორმა N1'!A5</f>
        <v>0</v>
      </c>
      <c r="B7" s="78"/>
      <c r="C7" s="306"/>
      <c r="D7" s="306"/>
      <c r="E7" s="90"/>
    </row>
    <row r="8" spans="1:5">
      <c r="A8" s="75"/>
      <c r="B8" s="75"/>
      <c r="C8" s="307"/>
      <c r="D8" s="307"/>
      <c r="E8" s="90"/>
    </row>
    <row r="9" spans="1:5" s="6" customFormat="1">
      <c r="A9" s="213"/>
      <c r="B9" s="213"/>
      <c r="C9" s="76"/>
      <c r="D9" s="76"/>
      <c r="E9" s="89"/>
    </row>
    <row r="10" spans="1:5" s="6" customFormat="1">
      <c r="A10" s="87" t="s">
        <v>64</v>
      </c>
      <c r="B10" s="88" t="s">
        <v>11</v>
      </c>
      <c r="C10" s="308" t="s">
        <v>10</v>
      </c>
      <c r="D10" s="308" t="s">
        <v>9</v>
      </c>
      <c r="E10" s="89"/>
    </row>
    <row r="11" spans="1:5" s="7" customFormat="1">
      <c r="A11" s="215">
        <v>1</v>
      </c>
      <c r="B11" s="215" t="s">
        <v>57</v>
      </c>
      <c r="C11" s="309">
        <f>SUM(C12,C16,C56,C59,C60,C61,C79)</f>
        <v>2</v>
      </c>
      <c r="D11" s="309">
        <f>SUM(D12,D16,D56,D59,D60,D61,D67,D75,D76)</f>
        <v>2</v>
      </c>
      <c r="E11" s="216"/>
    </row>
    <row r="12" spans="1:5" s="9" customFormat="1" ht="18">
      <c r="A12" s="85">
        <v>1.1000000000000001</v>
      </c>
      <c r="B12" s="85" t="s">
        <v>58</v>
      </c>
      <c r="C12" s="310">
        <f>SUM(C13:C15)</f>
        <v>0</v>
      </c>
      <c r="D12" s="310">
        <f>SUM(D13:D15)</f>
        <v>0</v>
      </c>
      <c r="E12" s="91"/>
    </row>
    <row r="13" spans="1:5" s="10" customFormat="1">
      <c r="A13" s="86" t="s">
        <v>30</v>
      </c>
      <c r="B13" s="86" t="s">
        <v>59</v>
      </c>
      <c r="C13" s="311"/>
      <c r="D13" s="311"/>
      <c r="E13" s="92"/>
    </row>
    <row r="14" spans="1:5" s="3" customFormat="1">
      <c r="A14" s="86" t="s">
        <v>31</v>
      </c>
      <c r="B14" s="86" t="s">
        <v>0</v>
      </c>
      <c r="C14" s="311"/>
      <c r="D14" s="311"/>
      <c r="E14" s="93"/>
    </row>
    <row r="15" spans="1:5" s="3" customFormat="1">
      <c r="A15" s="272" t="s">
        <v>481</v>
      </c>
      <c r="B15" s="273" t="s">
        <v>482</v>
      </c>
      <c r="C15" s="312"/>
      <c r="D15" s="312"/>
      <c r="E15" s="93"/>
    </row>
    <row r="16" spans="1:5" s="7" customFormat="1">
      <c r="A16" s="85">
        <v>1.2</v>
      </c>
      <c r="B16" s="85" t="s">
        <v>60</v>
      </c>
      <c r="C16" s="308">
        <f>SUM(C17,C20,C32,C33,C34,C35,C38,C39,C46:C50,C54,C55)</f>
        <v>2</v>
      </c>
      <c r="D16" s="308">
        <f>SUM(D17,D20,D32,D33,D34,D35,D38,D39,D46:D50,D54,D55)</f>
        <v>2</v>
      </c>
      <c r="E16" s="216"/>
    </row>
    <row r="17" spans="1:6" s="3" customFormat="1">
      <c r="A17" s="86" t="s">
        <v>32</v>
      </c>
      <c r="B17" s="86" t="s">
        <v>1</v>
      </c>
      <c r="C17" s="310">
        <f>SUM(C18:C19)</f>
        <v>0</v>
      </c>
      <c r="D17" s="310">
        <f>SUM(D18:D19)</f>
        <v>0</v>
      </c>
      <c r="E17" s="93"/>
    </row>
    <row r="18" spans="1:6" s="3" customFormat="1">
      <c r="A18" s="95" t="s">
        <v>98</v>
      </c>
      <c r="B18" s="95" t="s">
        <v>61</v>
      </c>
      <c r="C18" s="311"/>
      <c r="D18" s="323"/>
      <c r="E18" s="93"/>
    </row>
    <row r="19" spans="1:6" s="3" customFormat="1">
      <c r="A19" s="95" t="s">
        <v>99</v>
      </c>
      <c r="B19" s="95" t="s">
        <v>62</v>
      </c>
      <c r="C19" s="311"/>
      <c r="D19" s="323"/>
      <c r="E19" s="93"/>
    </row>
    <row r="20" spans="1:6" s="3" customFormat="1">
      <c r="A20" s="86" t="s">
        <v>33</v>
      </c>
      <c r="B20" s="86" t="s">
        <v>2</v>
      </c>
      <c r="C20" s="310">
        <f>SUM(C21:C26,C31)</f>
        <v>0</v>
      </c>
      <c r="D20" s="310">
        <f>SUM(D21:D26,D31)</f>
        <v>0</v>
      </c>
      <c r="E20" s="217"/>
      <c r="F20" s="218"/>
    </row>
    <row r="21" spans="1:6" s="220" customFormat="1" ht="30">
      <c r="A21" s="95" t="s">
        <v>12</v>
      </c>
      <c r="B21" s="95" t="s">
        <v>245</v>
      </c>
      <c r="C21" s="313"/>
      <c r="D21" s="324"/>
      <c r="E21" s="219"/>
    </row>
    <row r="22" spans="1:6" s="220" customFormat="1">
      <c r="A22" s="95" t="s">
        <v>13</v>
      </c>
      <c r="B22" s="95" t="s">
        <v>14</v>
      </c>
      <c r="C22" s="313"/>
      <c r="D22" s="325"/>
      <c r="E22" s="219"/>
    </row>
    <row r="23" spans="1:6" s="220" customFormat="1" ht="30">
      <c r="A23" s="95" t="s">
        <v>276</v>
      </c>
      <c r="B23" s="95" t="s">
        <v>22</v>
      </c>
      <c r="C23" s="313"/>
      <c r="D23" s="315"/>
      <c r="E23" s="219"/>
    </row>
    <row r="24" spans="1:6" s="220" customFormat="1" ht="16.5" customHeight="1">
      <c r="A24" s="95" t="s">
        <v>277</v>
      </c>
      <c r="B24" s="95" t="s">
        <v>15</v>
      </c>
      <c r="C24" s="313"/>
      <c r="D24" s="315"/>
      <c r="E24" s="219"/>
    </row>
    <row r="25" spans="1:6" s="220" customFormat="1" ht="16.5" customHeight="1">
      <c r="A25" s="95" t="s">
        <v>278</v>
      </c>
      <c r="B25" s="95" t="s">
        <v>16</v>
      </c>
      <c r="C25" s="313"/>
      <c r="D25" s="315"/>
      <c r="E25" s="219"/>
    </row>
    <row r="26" spans="1:6" s="220" customFormat="1" ht="16.5" customHeight="1">
      <c r="A26" s="95" t="s">
        <v>279</v>
      </c>
      <c r="B26" s="95" t="s">
        <v>17</v>
      </c>
      <c r="C26" s="310">
        <f>SUM(C27:C30)</f>
        <v>0</v>
      </c>
      <c r="D26" s="310">
        <f>SUM(D27:D30)</f>
        <v>0</v>
      </c>
      <c r="E26" s="219"/>
    </row>
    <row r="27" spans="1:6" s="220" customFormat="1" ht="16.5" customHeight="1">
      <c r="A27" s="221" t="s">
        <v>280</v>
      </c>
      <c r="B27" s="221" t="s">
        <v>18</v>
      </c>
      <c r="C27" s="313"/>
      <c r="D27" s="315"/>
      <c r="E27" s="219"/>
    </row>
    <row r="28" spans="1:6" s="220" customFormat="1" ht="16.5" customHeight="1">
      <c r="A28" s="221" t="s">
        <v>281</v>
      </c>
      <c r="B28" s="221" t="s">
        <v>19</v>
      </c>
      <c r="C28" s="313"/>
      <c r="D28" s="315"/>
      <c r="E28" s="219"/>
    </row>
    <row r="29" spans="1:6" s="220" customFormat="1" ht="16.5" customHeight="1">
      <c r="A29" s="221" t="s">
        <v>282</v>
      </c>
      <c r="B29" s="221" t="s">
        <v>20</v>
      </c>
      <c r="C29" s="313"/>
      <c r="D29" s="315"/>
      <c r="E29" s="219"/>
    </row>
    <row r="30" spans="1:6" s="220" customFormat="1" ht="16.5" customHeight="1">
      <c r="A30" s="221" t="s">
        <v>283</v>
      </c>
      <c r="B30" s="221" t="s">
        <v>23</v>
      </c>
      <c r="C30" s="313"/>
      <c r="D30" s="326"/>
      <c r="E30" s="219"/>
    </row>
    <row r="31" spans="1:6" s="220" customFormat="1" ht="16.5" customHeight="1">
      <c r="A31" s="95" t="s">
        <v>284</v>
      </c>
      <c r="B31" s="95" t="s">
        <v>21</v>
      </c>
      <c r="C31" s="313"/>
      <c r="D31" s="326"/>
      <c r="E31" s="219"/>
    </row>
    <row r="32" spans="1:6" s="3" customFormat="1" ht="16.5" customHeight="1">
      <c r="A32" s="86" t="s">
        <v>34</v>
      </c>
      <c r="B32" s="86" t="s">
        <v>3</v>
      </c>
      <c r="C32" s="311"/>
      <c r="D32" s="323"/>
      <c r="E32" s="217"/>
    </row>
    <row r="33" spans="1:5" s="3" customFormat="1" ht="16.5" customHeight="1">
      <c r="A33" s="86" t="s">
        <v>35</v>
      </c>
      <c r="B33" s="86" t="s">
        <v>4</v>
      </c>
      <c r="C33" s="311"/>
      <c r="D33" s="323"/>
      <c r="E33" s="93"/>
    </row>
    <row r="34" spans="1:5" s="3" customFormat="1" ht="16.5" customHeight="1">
      <c r="A34" s="86" t="s">
        <v>36</v>
      </c>
      <c r="B34" s="86" t="s">
        <v>5</v>
      </c>
      <c r="C34" s="311"/>
      <c r="D34" s="323"/>
      <c r="E34" s="93"/>
    </row>
    <row r="35" spans="1:5" s="3" customFormat="1" ht="30">
      <c r="A35" s="86" t="s">
        <v>37</v>
      </c>
      <c r="B35" s="86" t="s">
        <v>63</v>
      </c>
      <c r="C35" s="310">
        <f>SUM(C36:C37)</f>
        <v>0</v>
      </c>
      <c r="D35" s="310">
        <f>SUM(D36:D37)</f>
        <v>0</v>
      </c>
      <c r="E35" s="93"/>
    </row>
    <row r="36" spans="1:5" s="3" customFormat="1" ht="16.5" customHeight="1">
      <c r="A36" s="95" t="s">
        <v>285</v>
      </c>
      <c r="B36" s="95" t="s">
        <v>56</v>
      </c>
      <c r="C36" s="311"/>
      <c r="D36" s="323"/>
      <c r="E36" s="93"/>
    </row>
    <row r="37" spans="1:5" s="3" customFormat="1" ht="16.5" customHeight="1">
      <c r="A37" s="95" t="s">
        <v>286</v>
      </c>
      <c r="B37" s="95" t="s">
        <v>55</v>
      </c>
      <c r="C37" s="311"/>
      <c r="D37" s="323"/>
      <c r="E37" s="93"/>
    </row>
    <row r="38" spans="1:5" s="3" customFormat="1" ht="16.5" customHeight="1">
      <c r="A38" s="86" t="s">
        <v>38</v>
      </c>
      <c r="B38" s="86" t="s">
        <v>49</v>
      </c>
      <c r="C38" s="311">
        <v>2</v>
      </c>
      <c r="D38" s="323">
        <v>2</v>
      </c>
      <c r="E38" s="93"/>
    </row>
    <row r="39" spans="1:5" s="3" customFormat="1" ht="16.5" customHeight="1">
      <c r="A39" s="86" t="s">
        <v>39</v>
      </c>
      <c r="B39" s="86" t="s">
        <v>386</v>
      </c>
      <c r="C39" s="310"/>
      <c r="D39" s="310"/>
      <c r="E39" s="93"/>
    </row>
    <row r="40" spans="1:5" s="3" customFormat="1" ht="16.5" customHeight="1">
      <c r="A40" s="17" t="s">
        <v>341</v>
      </c>
      <c r="B40" s="17" t="s">
        <v>345</v>
      </c>
      <c r="C40" s="311"/>
      <c r="D40" s="323"/>
      <c r="E40" s="93"/>
    </row>
    <row r="41" spans="1:5" s="3" customFormat="1" ht="16.5" customHeight="1">
      <c r="A41" s="17" t="s">
        <v>342</v>
      </c>
      <c r="B41" s="17" t="s">
        <v>346</v>
      </c>
      <c r="C41" s="311"/>
      <c r="D41" s="323"/>
      <c r="E41" s="93"/>
    </row>
    <row r="42" spans="1:5" s="3" customFormat="1" ht="16.5" customHeight="1">
      <c r="A42" s="17" t="s">
        <v>343</v>
      </c>
      <c r="B42" s="17" t="s">
        <v>349</v>
      </c>
      <c r="C42" s="311"/>
      <c r="D42" s="323"/>
      <c r="E42" s="93"/>
    </row>
    <row r="43" spans="1:5" s="3" customFormat="1" ht="16.5" customHeight="1">
      <c r="A43" s="17" t="s">
        <v>348</v>
      </c>
      <c r="B43" s="17" t="s">
        <v>350</v>
      </c>
      <c r="C43" s="311"/>
      <c r="D43" s="323"/>
      <c r="E43" s="93"/>
    </row>
    <row r="44" spans="1:5" s="3" customFormat="1" ht="16.5" customHeight="1">
      <c r="A44" s="17" t="s">
        <v>351</v>
      </c>
      <c r="B44" s="17" t="s">
        <v>461</v>
      </c>
      <c r="C44" s="311"/>
      <c r="D44" s="323"/>
      <c r="E44" s="93"/>
    </row>
    <row r="45" spans="1:5" s="3" customFormat="1" ht="16.5" customHeight="1">
      <c r="A45" s="17" t="s">
        <v>462</v>
      </c>
      <c r="B45" s="17" t="s">
        <v>347</v>
      </c>
      <c r="C45" s="311"/>
      <c r="D45" s="323"/>
      <c r="E45" s="93"/>
    </row>
    <row r="46" spans="1:5" s="3" customFormat="1" ht="30">
      <c r="A46" s="86" t="s">
        <v>40</v>
      </c>
      <c r="B46" s="86" t="s">
        <v>28</v>
      </c>
      <c r="C46" s="311"/>
      <c r="D46" s="323"/>
      <c r="E46" s="93"/>
    </row>
    <row r="47" spans="1:5" s="3" customFormat="1" ht="16.5" customHeight="1">
      <c r="A47" s="86" t="s">
        <v>41</v>
      </c>
      <c r="B47" s="86" t="s">
        <v>24</v>
      </c>
      <c r="C47" s="311"/>
      <c r="D47" s="323"/>
      <c r="E47" s="93"/>
    </row>
    <row r="48" spans="1:5" s="3" customFormat="1" ht="16.5" customHeight="1">
      <c r="A48" s="86" t="s">
        <v>42</v>
      </c>
      <c r="B48" s="86" t="s">
        <v>25</v>
      </c>
      <c r="C48" s="311"/>
      <c r="D48" s="323"/>
      <c r="E48" s="93"/>
    </row>
    <row r="49" spans="1:6" s="3" customFormat="1" ht="16.5" customHeight="1">
      <c r="A49" s="86" t="s">
        <v>43</v>
      </c>
      <c r="B49" s="86" t="s">
        <v>26</v>
      </c>
      <c r="C49" s="311"/>
      <c r="D49" s="323"/>
      <c r="E49" s="93"/>
    </row>
    <row r="50" spans="1:6" s="3" customFormat="1" ht="16.5" customHeight="1">
      <c r="A50" s="86" t="s">
        <v>44</v>
      </c>
      <c r="B50" s="86" t="s">
        <v>387</v>
      </c>
      <c r="C50" s="310">
        <f>SUM(C51:C53)</f>
        <v>0</v>
      </c>
      <c r="D50" s="310">
        <f>SUM(D51:D53)</f>
        <v>0</v>
      </c>
      <c r="E50" s="93"/>
    </row>
    <row r="51" spans="1:6" s="3" customFormat="1" ht="16.5" customHeight="1">
      <c r="A51" s="95" t="s">
        <v>357</v>
      </c>
      <c r="B51" s="95" t="s">
        <v>360</v>
      </c>
      <c r="C51" s="311"/>
      <c r="D51" s="323"/>
      <c r="E51" s="93"/>
    </row>
    <row r="52" spans="1:6" s="3" customFormat="1" ht="16.5" customHeight="1">
      <c r="A52" s="95" t="s">
        <v>358</v>
      </c>
      <c r="B52" s="95" t="s">
        <v>359</v>
      </c>
      <c r="C52" s="311"/>
      <c r="D52" s="323"/>
      <c r="E52" s="93"/>
    </row>
    <row r="53" spans="1:6" s="3" customFormat="1" ht="16.5" customHeight="1">
      <c r="A53" s="95" t="s">
        <v>361</v>
      </c>
      <c r="B53" s="95" t="s">
        <v>362</v>
      </c>
      <c r="C53" s="311"/>
      <c r="D53" s="323"/>
      <c r="E53" s="93"/>
    </row>
    <row r="54" spans="1:6" s="3" customFormat="1" ht="30">
      <c r="A54" s="86" t="s">
        <v>45</v>
      </c>
      <c r="B54" s="86" t="s">
        <v>29</v>
      </c>
      <c r="C54" s="311"/>
      <c r="D54" s="323"/>
      <c r="E54" s="93"/>
    </row>
    <row r="55" spans="1:6" s="3" customFormat="1" ht="16.5" customHeight="1">
      <c r="A55" s="86" t="s">
        <v>46</v>
      </c>
      <c r="B55" s="86" t="s">
        <v>6</v>
      </c>
      <c r="C55" s="311"/>
      <c r="D55" s="323"/>
      <c r="E55" s="217"/>
      <c r="F55" s="218"/>
    </row>
    <row r="56" spans="1:6" s="3" customFormat="1" ht="30">
      <c r="A56" s="85">
        <v>1.3</v>
      </c>
      <c r="B56" s="85" t="s">
        <v>392</v>
      </c>
      <c r="C56" s="308">
        <f>SUM(C57:C58)</f>
        <v>0</v>
      </c>
      <c r="D56" s="308">
        <f>SUM(D57:D58)</f>
        <v>0</v>
      </c>
      <c r="E56" s="217"/>
      <c r="F56" s="218"/>
    </row>
    <row r="57" spans="1:6" s="3" customFormat="1" ht="30">
      <c r="A57" s="86" t="s">
        <v>50</v>
      </c>
      <c r="B57" s="86" t="s">
        <v>48</v>
      </c>
      <c r="C57" s="311"/>
      <c r="D57" s="323"/>
      <c r="E57" s="217"/>
      <c r="F57" s="218"/>
    </row>
    <row r="58" spans="1:6" s="3" customFormat="1" ht="16.5" customHeight="1">
      <c r="A58" s="86" t="s">
        <v>51</v>
      </c>
      <c r="B58" s="86" t="s">
        <v>47</v>
      </c>
      <c r="C58" s="311"/>
      <c r="D58" s="323"/>
      <c r="E58" s="217"/>
      <c r="F58" s="218"/>
    </row>
    <row r="59" spans="1:6" s="3" customFormat="1">
      <c r="A59" s="85">
        <v>1.4</v>
      </c>
      <c r="B59" s="85" t="s">
        <v>394</v>
      </c>
      <c r="C59" s="311"/>
      <c r="D59" s="323"/>
      <c r="E59" s="217"/>
      <c r="F59" s="218"/>
    </row>
    <row r="60" spans="1:6" s="220" customFormat="1">
      <c r="A60" s="85">
        <v>1.5</v>
      </c>
      <c r="B60" s="85" t="s">
        <v>7</v>
      </c>
      <c r="C60" s="313"/>
      <c r="D60" s="315"/>
      <c r="E60" s="219"/>
    </row>
    <row r="61" spans="1:6" s="220" customFormat="1">
      <c r="A61" s="85">
        <v>1.6</v>
      </c>
      <c r="B61" s="44" t="s">
        <v>8</v>
      </c>
      <c r="C61" s="314">
        <f>SUM(C62:C66)</f>
        <v>0</v>
      </c>
      <c r="D61" s="327">
        <f>SUM(D62:D66)</f>
        <v>0</v>
      </c>
      <c r="E61" s="219"/>
    </row>
    <row r="62" spans="1:6" s="220" customFormat="1">
      <c r="A62" s="86" t="s">
        <v>292</v>
      </c>
      <c r="B62" s="45" t="s">
        <v>52</v>
      </c>
      <c r="C62" s="313"/>
      <c r="D62" s="315"/>
      <c r="E62" s="219"/>
    </row>
    <row r="63" spans="1:6" s="220" customFormat="1" ht="30">
      <c r="A63" s="86" t="s">
        <v>293</v>
      </c>
      <c r="B63" s="45" t="s">
        <v>54</v>
      </c>
      <c r="C63" s="313"/>
      <c r="D63" s="315"/>
      <c r="E63" s="219"/>
    </row>
    <row r="64" spans="1:6" s="220" customFormat="1">
      <c r="A64" s="86" t="s">
        <v>294</v>
      </c>
      <c r="B64" s="45" t="s">
        <v>53</v>
      </c>
      <c r="C64" s="315"/>
      <c r="D64" s="315"/>
      <c r="E64" s="219"/>
    </row>
    <row r="65" spans="1:5" s="220" customFormat="1">
      <c r="A65" s="86" t="s">
        <v>295</v>
      </c>
      <c r="B65" s="45" t="s">
        <v>27</v>
      </c>
      <c r="C65" s="313"/>
      <c r="D65" s="315"/>
      <c r="E65" s="219"/>
    </row>
    <row r="66" spans="1:5" s="220" customFormat="1">
      <c r="A66" s="86" t="s">
        <v>323</v>
      </c>
      <c r="B66" s="45" t="s">
        <v>324</v>
      </c>
      <c r="C66" s="313"/>
      <c r="D66" s="315"/>
      <c r="E66" s="219"/>
    </row>
    <row r="67" spans="1:5">
      <c r="A67" s="215">
        <v>2</v>
      </c>
      <c r="B67" s="215" t="s">
        <v>388</v>
      </c>
      <c r="C67" s="316"/>
      <c r="D67" s="314">
        <f>SUM(D68:D74)</f>
        <v>0</v>
      </c>
      <c r="E67" s="94"/>
    </row>
    <row r="68" spans="1:5">
      <c r="A68" s="96">
        <v>2.1</v>
      </c>
      <c r="B68" s="222" t="s">
        <v>100</v>
      </c>
      <c r="C68" s="317"/>
      <c r="D68" s="328"/>
      <c r="E68" s="94"/>
    </row>
    <row r="69" spans="1:5">
      <c r="A69" s="96">
        <v>2.2000000000000002</v>
      </c>
      <c r="B69" s="222" t="s">
        <v>389</v>
      </c>
      <c r="C69" s="317"/>
      <c r="D69" s="328"/>
      <c r="E69" s="94"/>
    </row>
    <row r="70" spans="1:5">
      <c r="A70" s="96">
        <v>2.2999999999999998</v>
      </c>
      <c r="B70" s="222" t="s">
        <v>104</v>
      </c>
      <c r="C70" s="317"/>
      <c r="D70" s="328"/>
      <c r="E70" s="94"/>
    </row>
    <row r="71" spans="1:5">
      <c r="A71" s="96">
        <v>2.4</v>
      </c>
      <c r="B71" s="222" t="s">
        <v>103</v>
      </c>
      <c r="C71" s="317"/>
      <c r="D71" s="328"/>
      <c r="E71" s="94"/>
    </row>
    <row r="72" spans="1:5">
      <c r="A72" s="96">
        <v>2.5</v>
      </c>
      <c r="B72" s="222" t="s">
        <v>390</v>
      </c>
      <c r="C72" s="317"/>
      <c r="D72" s="328"/>
      <c r="E72" s="94"/>
    </row>
    <row r="73" spans="1:5">
      <c r="A73" s="96">
        <v>2.6</v>
      </c>
      <c r="B73" s="222" t="s">
        <v>101</v>
      </c>
      <c r="C73" s="317"/>
      <c r="D73" s="328"/>
      <c r="E73" s="94"/>
    </row>
    <row r="74" spans="1:5">
      <c r="A74" s="96">
        <v>2.7</v>
      </c>
      <c r="B74" s="222" t="s">
        <v>102</v>
      </c>
      <c r="C74" s="318"/>
      <c r="D74" s="328"/>
      <c r="E74" s="94"/>
    </row>
    <row r="75" spans="1:5">
      <c r="A75" s="215">
        <v>3</v>
      </c>
      <c r="B75" s="215" t="s">
        <v>417</v>
      </c>
      <c r="C75" s="314"/>
      <c r="D75" s="328"/>
      <c r="E75" s="94"/>
    </row>
    <row r="76" spans="1:5">
      <c r="A76" s="215">
        <v>4</v>
      </c>
      <c r="B76" s="215" t="s">
        <v>247</v>
      </c>
      <c r="C76" s="314"/>
      <c r="D76" s="314">
        <f>SUM(D77:D78)</f>
        <v>0</v>
      </c>
      <c r="E76" s="94"/>
    </row>
    <row r="77" spans="1:5">
      <c r="A77" s="96">
        <v>4.0999999999999996</v>
      </c>
      <c r="B77" s="96" t="s">
        <v>248</v>
      </c>
      <c r="C77" s="317"/>
      <c r="D77" s="329"/>
      <c r="E77" s="94"/>
    </row>
    <row r="78" spans="1:5">
      <c r="A78" s="96">
        <v>4.2</v>
      </c>
      <c r="B78" s="96" t="s">
        <v>249</v>
      </c>
      <c r="C78" s="318"/>
      <c r="D78" s="329"/>
      <c r="E78" s="94"/>
    </row>
    <row r="79" spans="1:5">
      <c r="A79" s="215">
        <v>5</v>
      </c>
      <c r="B79" s="215" t="s">
        <v>274</v>
      </c>
      <c r="C79" s="319"/>
      <c r="D79" s="318"/>
      <c r="E79" s="94"/>
    </row>
    <row r="80" spans="1:5">
      <c r="B80" s="43"/>
    </row>
    <row r="81" spans="1:9">
      <c r="A81" s="467" t="s">
        <v>463</v>
      </c>
      <c r="B81" s="467"/>
      <c r="C81" s="467"/>
      <c r="D81" s="467"/>
      <c r="E81" s="5"/>
    </row>
    <row r="82" spans="1:9">
      <c r="B82" s="43"/>
    </row>
    <row r="83" spans="1:9" s="22" customFormat="1" ht="12.75">
      <c r="C83" s="321"/>
      <c r="D83" s="321"/>
    </row>
    <row r="84" spans="1:9">
      <c r="A84" s="67" t="s">
        <v>107</v>
      </c>
      <c r="E84" s="5"/>
    </row>
    <row r="85" spans="1:9">
      <c r="E85"/>
      <c r="F85"/>
      <c r="G85"/>
      <c r="H85"/>
      <c r="I85"/>
    </row>
    <row r="86" spans="1:9">
      <c r="D86" s="330"/>
      <c r="E86"/>
      <c r="F86"/>
      <c r="G86"/>
      <c r="H86"/>
      <c r="I86"/>
    </row>
    <row r="87" spans="1:9">
      <c r="A87"/>
      <c r="B87" s="67" t="s">
        <v>414</v>
      </c>
      <c r="D87" s="330"/>
      <c r="E87"/>
      <c r="F87"/>
      <c r="G87"/>
      <c r="H87"/>
      <c r="I87"/>
    </row>
    <row r="88" spans="1:9">
      <c r="A88"/>
      <c r="B88" s="2" t="s">
        <v>415</v>
      </c>
      <c r="D88" s="330"/>
      <c r="E88"/>
      <c r="F88"/>
      <c r="G88"/>
      <c r="H88"/>
      <c r="I88"/>
    </row>
    <row r="89" spans="1:9" customFormat="1" ht="12.75">
      <c r="B89" s="64" t="s">
        <v>139</v>
      </c>
      <c r="C89" s="322"/>
      <c r="D89" s="322"/>
    </row>
    <row r="90" spans="1:9" s="22" customFormat="1" ht="12.75">
      <c r="C90" s="321"/>
      <c r="D90" s="321"/>
    </row>
  </sheetData>
  <mergeCells count="4">
    <mergeCell ref="C1:D1"/>
    <mergeCell ref="C2:D2"/>
    <mergeCell ref="A81:D81"/>
    <mergeCell ref="C6:D6"/>
  </mergeCells>
  <pageMargins left="0.19685039370078741" right="0.19685039370078741" top="0.19685039370078741" bottom="0.19685039370078741" header="0.15748031496062992" footer="0.15748031496062992"/>
  <pageSetup paperSize="9" scale="70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showGridLines="0" view="pageBreakPreview" zoomScale="80" zoomScaleNormal="100" zoomScaleSheetLayoutView="80" workbookViewId="0">
      <selection activeCell="D12" sqref="D12"/>
    </sheetView>
  </sheetViews>
  <sheetFormatPr defaultRowHeight="15"/>
  <cols>
    <col min="1" max="1" width="8.85546875" style="2" customWidth="1"/>
    <col min="2" max="2" width="88" style="2" customWidth="1"/>
    <col min="3" max="3" width="24.85546875" style="2" customWidth="1"/>
    <col min="4" max="4" width="34.85546875" style="2" customWidth="1"/>
    <col min="5" max="5" width="0.7109375" style="2" customWidth="1"/>
    <col min="6" max="16384" width="9.140625" style="2"/>
  </cols>
  <sheetData>
    <row r="1" spans="1:5" s="6" customFormat="1">
      <c r="A1" s="72" t="s">
        <v>313</v>
      </c>
      <c r="B1" s="75"/>
      <c r="C1" s="464" t="s">
        <v>109</v>
      </c>
      <c r="D1" s="464"/>
      <c r="E1" s="89"/>
    </row>
    <row r="2" spans="1:5" s="6" customFormat="1">
      <c r="A2" s="72" t="s">
        <v>314</v>
      </c>
      <c r="B2" s="75"/>
      <c r="C2" s="462">
        <f>'ფორმა N1'!L2</f>
        <v>0</v>
      </c>
      <c r="D2" s="462"/>
      <c r="E2" s="89"/>
    </row>
    <row r="3" spans="1:5" s="6" customFormat="1">
      <c r="A3" s="74" t="s">
        <v>140</v>
      </c>
      <c r="B3" s="72"/>
      <c r="C3" s="156"/>
      <c r="D3" s="156"/>
      <c r="E3" s="89"/>
    </row>
    <row r="4" spans="1:5" s="6" customFormat="1">
      <c r="A4" s="74"/>
      <c r="B4" s="74"/>
      <c r="C4" s="156"/>
      <c r="D4" s="156"/>
      <c r="E4" s="89"/>
    </row>
    <row r="5" spans="1:5">
      <c r="A5" s="75" t="str">
        <f>'ფორმა N2'!A4</f>
        <v>ანგარიშვალდებული პირის დასახელება:</v>
      </c>
      <c r="B5" s="75"/>
      <c r="C5" s="465" t="s">
        <v>512</v>
      </c>
      <c r="D5" s="465"/>
      <c r="E5" s="90"/>
    </row>
    <row r="6" spans="1:5">
      <c r="A6" s="304">
        <f>'ფორმა N1'!A5</f>
        <v>0</v>
      </c>
      <c r="B6" s="78"/>
      <c r="C6" s="79"/>
      <c r="D6" s="79"/>
      <c r="E6" s="90"/>
    </row>
    <row r="7" spans="1:5">
      <c r="A7" s="75"/>
      <c r="B7" s="75"/>
      <c r="C7" s="74"/>
      <c r="D7" s="74"/>
      <c r="E7" s="90"/>
    </row>
    <row r="8" spans="1:5" s="6" customFormat="1">
      <c r="A8" s="155"/>
      <c r="B8" s="155"/>
      <c r="C8" s="76"/>
      <c r="D8" s="76"/>
      <c r="E8" s="89"/>
    </row>
    <row r="9" spans="1:5" s="6" customFormat="1">
      <c r="A9" s="87" t="s">
        <v>64</v>
      </c>
      <c r="B9" s="87" t="s">
        <v>319</v>
      </c>
      <c r="C9" s="77" t="s">
        <v>10</v>
      </c>
      <c r="D9" s="77" t="s">
        <v>9</v>
      </c>
      <c r="E9" s="89"/>
    </row>
    <row r="10" spans="1:5" s="9" customFormat="1" ht="18">
      <c r="A10" s="96" t="s">
        <v>315</v>
      </c>
      <c r="B10" s="96"/>
      <c r="C10" s="4"/>
      <c r="D10" s="4"/>
      <c r="E10" s="91"/>
    </row>
    <row r="11" spans="1:5" s="10" customFormat="1">
      <c r="A11" s="96" t="s">
        <v>316</v>
      </c>
      <c r="B11" s="96"/>
      <c r="C11" s="4"/>
      <c r="D11" s="4"/>
      <c r="E11" s="92"/>
    </row>
    <row r="12" spans="1:5" s="10" customFormat="1">
      <c r="A12" s="85" t="s">
        <v>273</v>
      </c>
      <c r="B12" s="85"/>
      <c r="C12" s="4"/>
      <c r="D12" s="4"/>
      <c r="E12" s="92"/>
    </row>
    <row r="13" spans="1:5" s="10" customFormat="1">
      <c r="A13" s="85" t="s">
        <v>273</v>
      </c>
      <c r="B13" s="85"/>
      <c r="C13" s="4"/>
      <c r="D13" s="4"/>
      <c r="E13" s="92"/>
    </row>
    <row r="14" spans="1:5" s="10" customFormat="1">
      <c r="A14" s="85" t="s">
        <v>273</v>
      </c>
      <c r="B14" s="85"/>
      <c r="C14" s="4"/>
      <c r="D14" s="4"/>
      <c r="E14" s="92"/>
    </row>
    <row r="15" spans="1:5" s="10" customFormat="1">
      <c r="A15" s="85" t="s">
        <v>273</v>
      </c>
      <c r="B15" s="85"/>
      <c r="C15" s="4"/>
      <c r="D15" s="4"/>
      <c r="E15" s="92"/>
    </row>
    <row r="16" spans="1:5" s="10" customFormat="1">
      <c r="A16" s="85" t="s">
        <v>273</v>
      </c>
      <c r="B16" s="85"/>
      <c r="C16" s="4"/>
      <c r="D16" s="4"/>
      <c r="E16" s="92"/>
    </row>
    <row r="17" spans="1:5" s="10" customFormat="1" ht="17.25" customHeight="1">
      <c r="A17" s="96" t="s">
        <v>317</v>
      </c>
      <c r="B17" s="85"/>
      <c r="C17" s="4"/>
      <c r="D17" s="4"/>
      <c r="E17" s="92"/>
    </row>
    <row r="18" spans="1:5" s="10" customFormat="1" ht="18" customHeight="1">
      <c r="A18" s="96" t="s">
        <v>318</v>
      </c>
      <c r="B18" s="85"/>
      <c r="C18" s="4"/>
      <c r="D18" s="4"/>
      <c r="E18" s="92"/>
    </row>
    <row r="19" spans="1:5" s="10" customFormat="1">
      <c r="A19" s="85" t="s">
        <v>273</v>
      </c>
      <c r="B19" s="85"/>
      <c r="C19" s="4"/>
      <c r="D19" s="4"/>
      <c r="E19" s="92"/>
    </row>
    <row r="20" spans="1:5" s="10" customFormat="1">
      <c r="A20" s="85" t="s">
        <v>273</v>
      </c>
      <c r="B20" s="85"/>
      <c r="C20" s="4"/>
      <c r="D20" s="4"/>
      <c r="E20" s="92"/>
    </row>
    <row r="21" spans="1:5" s="10" customFormat="1">
      <c r="A21" s="85" t="s">
        <v>273</v>
      </c>
      <c r="B21" s="85"/>
      <c r="C21" s="4"/>
      <c r="D21" s="4"/>
      <c r="E21" s="92"/>
    </row>
    <row r="22" spans="1:5" s="10" customFormat="1">
      <c r="A22" s="85" t="s">
        <v>273</v>
      </c>
      <c r="B22" s="85"/>
      <c r="C22" s="4"/>
      <c r="D22" s="4"/>
      <c r="E22" s="92"/>
    </row>
    <row r="23" spans="1:5" s="10" customFormat="1">
      <c r="A23" s="85" t="s">
        <v>273</v>
      </c>
      <c r="B23" s="85"/>
      <c r="C23" s="4"/>
      <c r="D23" s="4"/>
      <c r="E23" s="92"/>
    </row>
    <row r="24" spans="1:5">
      <c r="A24" s="97"/>
      <c r="B24" s="97" t="s">
        <v>322</v>
      </c>
      <c r="C24" s="84">
        <f>SUM(C10:C23)</f>
        <v>0</v>
      </c>
      <c r="D24" s="84">
        <f>SUM(D10:D23)</f>
        <v>0</v>
      </c>
      <c r="E24" s="94"/>
    </row>
    <row r="25" spans="1:5">
      <c r="A25" s="43"/>
      <c r="B25" s="43"/>
    </row>
    <row r="26" spans="1:5">
      <c r="A26" s="231" t="s">
        <v>407</v>
      </c>
      <c r="E26" s="5"/>
    </row>
    <row r="27" spans="1:5">
      <c r="A27" s="2" t="s">
        <v>408</v>
      </c>
    </row>
    <row r="28" spans="1:5">
      <c r="A28" s="192" t="s">
        <v>409</v>
      </c>
    </row>
    <row r="29" spans="1:5">
      <c r="A29" s="192"/>
    </row>
    <row r="30" spans="1:5">
      <c r="A30" s="192" t="s">
        <v>337</v>
      </c>
    </row>
    <row r="31" spans="1:5" s="22" customFormat="1" ht="12.75"/>
    <row r="32" spans="1:5">
      <c r="A32" s="67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67"/>
      <c r="B35" s="67" t="s">
        <v>266</v>
      </c>
      <c r="D35" s="12"/>
      <c r="E35"/>
      <c r="F35"/>
      <c r="G35"/>
      <c r="H35"/>
      <c r="I35"/>
    </row>
    <row r="36" spans="1:9">
      <c r="B36" s="2" t="s">
        <v>265</v>
      </c>
      <c r="D36" s="12"/>
      <c r="E36"/>
      <c r="F36"/>
      <c r="G36"/>
      <c r="H36"/>
      <c r="I36"/>
    </row>
    <row r="37" spans="1:9" customFormat="1" ht="12.75">
      <c r="A37" s="64"/>
      <c r="B37" s="64" t="s">
        <v>139</v>
      </c>
    </row>
    <row r="38" spans="1:9" s="22" customFormat="1" ht="12.75"/>
  </sheetData>
  <mergeCells count="3">
    <mergeCell ref="C1:D1"/>
    <mergeCell ref="C2:D2"/>
    <mergeCell ref="C5:D5"/>
  </mergeCells>
  <pageMargins left="0.19685039370078741" right="0.19685039370078741" top="0.19685039370078741" bottom="0.19685039370078741" header="0.15748031496062992" footer="0.15748031496062992"/>
  <pageSetup paperSize="9" scale="67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view="pageBreakPreview" zoomScale="80" zoomScaleNormal="100" zoomScaleSheetLayoutView="80" workbookViewId="0">
      <selection activeCell="D4" sqref="D4:G4"/>
    </sheetView>
  </sheetViews>
  <sheetFormatPr defaultRowHeight="12.75"/>
  <cols>
    <col min="1" max="1" width="5.42578125" style="180" customWidth="1"/>
    <col min="2" max="2" width="20.85546875" style="180" customWidth="1"/>
    <col min="3" max="3" width="26" style="180" customWidth="1"/>
    <col min="4" max="4" width="17" style="180" customWidth="1"/>
    <col min="5" max="5" width="18.140625" style="180" customWidth="1"/>
    <col min="6" max="6" width="14.7109375" style="180" customWidth="1"/>
    <col min="7" max="7" width="15.5703125" style="180" customWidth="1"/>
    <col min="8" max="8" width="14.7109375" style="180" customWidth="1"/>
    <col min="9" max="9" width="29.7109375" style="180" customWidth="1"/>
    <col min="10" max="10" width="0" style="180" hidden="1" customWidth="1"/>
    <col min="11" max="16384" width="9.140625" style="180"/>
  </cols>
  <sheetData>
    <row r="1" spans="1:10" ht="15">
      <c r="A1" s="72" t="s">
        <v>391</v>
      </c>
      <c r="B1" s="72"/>
      <c r="C1" s="75"/>
      <c r="D1" s="75"/>
      <c r="E1" s="75"/>
      <c r="F1" s="75"/>
      <c r="G1" s="204"/>
      <c r="H1" s="204"/>
      <c r="I1" s="464" t="s">
        <v>109</v>
      </c>
      <c r="J1" s="464"/>
    </row>
    <row r="2" spans="1:10" ht="15">
      <c r="A2" s="74" t="s">
        <v>140</v>
      </c>
      <c r="B2" s="72"/>
      <c r="C2" s="75"/>
      <c r="D2" s="75"/>
      <c r="E2" s="75"/>
      <c r="F2" s="75"/>
      <c r="G2" s="204"/>
      <c r="H2" s="204"/>
      <c r="I2" s="462">
        <f>'ფორმა N1'!L2</f>
        <v>0</v>
      </c>
      <c r="J2" s="462"/>
    </row>
    <row r="3" spans="1:10" ht="15">
      <c r="A3" s="74"/>
      <c r="B3" s="74"/>
      <c r="C3" s="72"/>
      <c r="D3" s="72"/>
      <c r="E3" s="72"/>
      <c r="F3" s="72"/>
      <c r="G3" s="158"/>
      <c r="H3" s="158"/>
      <c r="I3" s="204"/>
    </row>
    <row r="4" spans="1:10" ht="15">
      <c r="A4" s="75" t="str">
        <f>'ფორმა N2'!A4</f>
        <v>ანგარიშვალდებული პირის დასახელება:</v>
      </c>
      <c r="B4" s="75"/>
      <c r="C4" s="75"/>
      <c r="D4" s="466" t="s">
        <v>512</v>
      </c>
      <c r="E4" s="466"/>
      <c r="F4" s="466"/>
      <c r="G4" s="466"/>
      <c r="H4" s="74"/>
      <c r="I4" s="74"/>
    </row>
    <row r="5" spans="1:10" ht="15">
      <c r="A5" s="304">
        <f>'ფორმა N1'!A5</f>
        <v>0</v>
      </c>
      <c r="B5" s="78"/>
      <c r="C5" s="78"/>
      <c r="D5" s="78"/>
      <c r="E5" s="78"/>
      <c r="F5" s="78"/>
      <c r="G5" s="79"/>
      <c r="H5" s="79"/>
      <c r="I5" s="79"/>
    </row>
    <row r="6" spans="1:10" ht="15">
      <c r="A6" s="75"/>
      <c r="B6" s="75"/>
      <c r="C6" s="75"/>
      <c r="D6" s="75"/>
      <c r="E6" s="75"/>
      <c r="F6" s="75"/>
      <c r="G6" s="74"/>
      <c r="H6" s="74"/>
      <c r="I6" s="74"/>
    </row>
    <row r="7" spans="1:10" ht="15">
      <c r="A7" s="157"/>
      <c r="B7" s="157"/>
      <c r="C7" s="157"/>
      <c r="D7" s="198"/>
      <c r="E7" s="157"/>
      <c r="F7" s="157"/>
      <c r="G7" s="76"/>
      <c r="H7" s="76"/>
      <c r="I7" s="76"/>
    </row>
    <row r="8" spans="1:10" ht="45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331</v>
      </c>
      <c r="F8" s="88" t="s">
        <v>335</v>
      </c>
      <c r="G8" s="77" t="s">
        <v>10</v>
      </c>
      <c r="H8" s="77" t="s">
        <v>9</v>
      </c>
      <c r="I8" s="77" t="s">
        <v>376</v>
      </c>
      <c r="J8" s="207" t="s">
        <v>334</v>
      </c>
    </row>
    <row r="9" spans="1:10" ht="15">
      <c r="A9" s="96">
        <v>1</v>
      </c>
      <c r="B9" s="96"/>
      <c r="C9" s="96"/>
      <c r="D9" s="96"/>
      <c r="E9" s="96"/>
      <c r="F9" s="96"/>
      <c r="G9" s="4"/>
      <c r="H9" s="4"/>
      <c r="I9" s="4"/>
      <c r="J9" s="207" t="s">
        <v>0</v>
      </c>
    </row>
    <row r="10" spans="1:10" ht="15">
      <c r="A10" s="96">
        <v>2</v>
      </c>
      <c r="B10" s="96"/>
      <c r="C10" s="96"/>
      <c r="D10" s="96"/>
      <c r="E10" s="96"/>
      <c r="F10" s="96"/>
      <c r="G10" s="4"/>
      <c r="H10" s="4"/>
      <c r="I10" s="4"/>
    </row>
    <row r="11" spans="1:10" ht="15">
      <c r="A11" s="96">
        <v>3</v>
      </c>
      <c r="B11" s="85"/>
      <c r="C11" s="85"/>
      <c r="D11" s="85"/>
      <c r="E11" s="85"/>
      <c r="F11" s="96"/>
      <c r="G11" s="4"/>
      <c r="H11" s="4"/>
      <c r="I11" s="4"/>
    </row>
    <row r="12" spans="1:10" ht="15">
      <c r="A12" s="96">
        <v>4</v>
      </c>
      <c r="B12" s="85"/>
      <c r="C12" s="85"/>
      <c r="D12" s="85"/>
      <c r="E12" s="85"/>
      <c r="F12" s="96"/>
      <c r="G12" s="4"/>
      <c r="H12" s="4"/>
      <c r="I12" s="4"/>
    </row>
    <row r="13" spans="1:10" ht="15">
      <c r="A13" s="96">
        <v>5</v>
      </c>
      <c r="B13" s="85"/>
      <c r="C13" s="85"/>
      <c r="D13" s="85"/>
      <c r="E13" s="85"/>
      <c r="F13" s="96"/>
      <c r="G13" s="4"/>
      <c r="H13" s="4"/>
      <c r="I13" s="4"/>
    </row>
    <row r="14" spans="1:10" ht="15">
      <c r="A14" s="96">
        <v>6</v>
      </c>
      <c r="B14" s="85"/>
      <c r="C14" s="85"/>
      <c r="D14" s="85"/>
      <c r="E14" s="85"/>
      <c r="F14" s="96"/>
      <c r="G14" s="4"/>
      <c r="H14" s="4"/>
      <c r="I14" s="4"/>
    </row>
    <row r="15" spans="1:10" ht="15">
      <c r="A15" s="96">
        <v>7</v>
      </c>
      <c r="B15" s="85"/>
      <c r="C15" s="85"/>
      <c r="D15" s="85"/>
      <c r="E15" s="85"/>
      <c r="F15" s="96"/>
      <c r="G15" s="4"/>
      <c r="H15" s="4"/>
      <c r="I15" s="4"/>
    </row>
    <row r="16" spans="1:10" ht="15">
      <c r="A16" s="96">
        <v>8</v>
      </c>
      <c r="B16" s="85"/>
      <c r="C16" s="85"/>
      <c r="D16" s="85"/>
      <c r="E16" s="85"/>
      <c r="F16" s="96"/>
      <c r="G16" s="4"/>
      <c r="H16" s="4"/>
      <c r="I16" s="4"/>
    </row>
    <row r="17" spans="1:9" ht="15">
      <c r="A17" s="96">
        <v>9</v>
      </c>
      <c r="B17" s="85"/>
      <c r="C17" s="85"/>
      <c r="D17" s="85"/>
      <c r="E17" s="85"/>
      <c r="F17" s="96"/>
      <c r="G17" s="4"/>
      <c r="H17" s="4"/>
      <c r="I17" s="4"/>
    </row>
    <row r="18" spans="1:9" ht="15">
      <c r="A18" s="96">
        <v>10</v>
      </c>
      <c r="B18" s="85"/>
      <c r="C18" s="85"/>
      <c r="D18" s="85"/>
      <c r="E18" s="85"/>
      <c r="F18" s="96"/>
      <c r="G18" s="4"/>
      <c r="H18" s="4"/>
      <c r="I18" s="4"/>
    </row>
    <row r="19" spans="1:9" ht="15">
      <c r="A19" s="96">
        <v>11</v>
      </c>
      <c r="B19" s="85"/>
      <c r="C19" s="85"/>
      <c r="D19" s="85"/>
      <c r="E19" s="85"/>
      <c r="F19" s="96"/>
      <c r="G19" s="4"/>
      <c r="H19" s="4"/>
      <c r="I19" s="4"/>
    </row>
    <row r="20" spans="1:9" ht="15">
      <c r="A20" s="96">
        <v>12</v>
      </c>
      <c r="B20" s="85"/>
      <c r="C20" s="85"/>
      <c r="D20" s="85"/>
      <c r="E20" s="85"/>
      <c r="F20" s="96"/>
      <c r="G20" s="4"/>
      <c r="H20" s="4"/>
      <c r="I20" s="4"/>
    </row>
    <row r="21" spans="1:9" ht="15">
      <c r="A21" s="96">
        <v>13</v>
      </c>
      <c r="B21" s="85"/>
      <c r="C21" s="85"/>
      <c r="D21" s="85"/>
      <c r="E21" s="85"/>
      <c r="F21" s="96"/>
      <c r="G21" s="4"/>
      <c r="H21" s="4"/>
      <c r="I21" s="4"/>
    </row>
    <row r="22" spans="1:9" ht="15">
      <c r="A22" s="96">
        <v>14</v>
      </c>
      <c r="B22" s="85"/>
      <c r="C22" s="85"/>
      <c r="D22" s="85"/>
      <c r="E22" s="85"/>
      <c r="F22" s="96"/>
      <c r="G22" s="4"/>
      <c r="H22" s="4"/>
      <c r="I22" s="4"/>
    </row>
    <row r="23" spans="1:9" ht="15">
      <c r="A23" s="96">
        <v>15</v>
      </c>
      <c r="B23" s="85"/>
      <c r="C23" s="85"/>
      <c r="D23" s="85"/>
      <c r="E23" s="85"/>
      <c r="F23" s="96"/>
      <c r="G23" s="4"/>
      <c r="H23" s="4"/>
      <c r="I23" s="4"/>
    </row>
    <row r="24" spans="1:9" ht="15">
      <c r="A24" s="85" t="s">
        <v>271</v>
      </c>
      <c r="B24" s="85"/>
      <c r="C24" s="85"/>
      <c r="D24" s="85"/>
      <c r="E24" s="85"/>
      <c r="F24" s="96"/>
      <c r="G24" s="4"/>
      <c r="H24" s="4"/>
      <c r="I24" s="4"/>
    </row>
    <row r="25" spans="1:9" ht="15">
      <c r="A25" s="85"/>
      <c r="B25" s="97"/>
      <c r="C25" s="97"/>
      <c r="D25" s="97"/>
      <c r="E25" s="97"/>
      <c r="F25" s="85" t="s">
        <v>422</v>
      </c>
      <c r="G25" s="84">
        <f>SUM(G9:G24)</f>
        <v>0</v>
      </c>
      <c r="H25" s="84">
        <f>SUM(H9:H24)</f>
        <v>0</v>
      </c>
      <c r="I25" s="84">
        <f>SUM(I9:I24)</f>
        <v>0</v>
      </c>
    </row>
    <row r="26" spans="1:9" ht="15">
      <c r="A26" s="205"/>
      <c r="B26" s="205"/>
      <c r="C26" s="205"/>
      <c r="D26" s="205"/>
      <c r="E26" s="205"/>
      <c r="F26" s="205"/>
      <c r="G26" s="205"/>
      <c r="H26" s="179"/>
      <c r="I26" s="179"/>
    </row>
    <row r="27" spans="1:9" ht="15">
      <c r="A27" s="206" t="s">
        <v>411</v>
      </c>
      <c r="B27" s="206"/>
      <c r="C27" s="205"/>
      <c r="D27" s="205"/>
      <c r="E27" s="205"/>
      <c r="F27" s="205"/>
      <c r="G27" s="205"/>
      <c r="H27" s="179"/>
      <c r="I27" s="179"/>
    </row>
    <row r="28" spans="1:9" ht="15">
      <c r="A28" s="206"/>
      <c r="B28" s="206"/>
      <c r="C28" s="205"/>
      <c r="D28" s="205"/>
      <c r="E28" s="205"/>
      <c r="F28" s="205"/>
      <c r="G28" s="205"/>
      <c r="H28" s="179"/>
      <c r="I28" s="179"/>
    </row>
    <row r="29" spans="1:9">
      <c r="A29" s="202"/>
      <c r="B29" s="202"/>
      <c r="C29" s="202"/>
      <c r="D29" s="202"/>
      <c r="E29" s="202"/>
      <c r="F29" s="202"/>
      <c r="G29" s="202"/>
      <c r="H29" s="202"/>
      <c r="I29" s="202"/>
    </row>
    <row r="30" spans="1:9" ht="15">
      <c r="A30" s="185" t="s">
        <v>107</v>
      </c>
      <c r="B30" s="185"/>
      <c r="C30" s="179"/>
      <c r="D30" s="179"/>
      <c r="E30" s="179"/>
      <c r="F30" s="179"/>
      <c r="G30" s="179"/>
      <c r="H30" s="179"/>
      <c r="I30" s="179"/>
    </row>
    <row r="31" spans="1:9" ht="15">
      <c r="A31" s="179"/>
      <c r="B31" s="179"/>
      <c r="C31" s="179"/>
      <c r="D31" s="179"/>
      <c r="E31" s="179"/>
      <c r="F31" s="179"/>
      <c r="G31" s="179"/>
      <c r="H31" s="179"/>
      <c r="I31" s="179"/>
    </row>
    <row r="32" spans="1:9" ht="15">
      <c r="A32" s="179"/>
      <c r="B32" s="179"/>
      <c r="C32" s="179"/>
      <c r="D32" s="179"/>
      <c r="E32" s="183"/>
      <c r="F32" s="183"/>
      <c r="G32" s="183"/>
      <c r="H32" s="179"/>
      <c r="I32" s="179"/>
    </row>
    <row r="33" spans="1:9" ht="15">
      <c r="A33" s="185"/>
      <c r="B33" s="185"/>
      <c r="C33" s="185" t="s">
        <v>375</v>
      </c>
      <c r="D33" s="185"/>
      <c r="E33" s="185"/>
      <c r="F33" s="185"/>
      <c r="G33" s="185"/>
      <c r="H33" s="179"/>
      <c r="I33" s="179"/>
    </row>
    <row r="34" spans="1:9" ht="15">
      <c r="A34" s="179"/>
      <c r="B34" s="179"/>
      <c r="C34" s="179" t="s">
        <v>374</v>
      </c>
      <c r="D34" s="179"/>
      <c r="E34" s="179"/>
      <c r="F34" s="179"/>
      <c r="G34" s="179"/>
      <c r="H34" s="179"/>
      <c r="I34" s="179"/>
    </row>
    <row r="35" spans="1:9">
      <c r="A35" s="187"/>
      <c r="B35" s="187"/>
      <c r="C35" s="187" t="s">
        <v>139</v>
      </c>
      <c r="D35" s="187"/>
      <c r="E35" s="187"/>
      <c r="F35" s="187"/>
      <c r="G35" s="187"/>
    </row>
  </sheetData>
  <mergeCells count="3">
    <mergeCell ref="I1:J1"/>
    <mergeCell ref="I2:J2"/>
    <mergeCell ref="D4:G4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Normal="100" zoomScaleSheetLayoutView="80" workbookViewId="0">
      <selection activeCell="D4" sqref="D4:G4"/>
    </sheetView>
  </sheetViews>
  <sheetFormatPr defaultRowHeight="12.75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2" t="s">
        <v>352</v>
      </c>
      <c r="B1" s="75"/>
      <c r="C1" s="75"/>
      <c r="D1" s="75"/>
      <c r="E1" s="75"/>
      <c r="F1" s="75"/>
      <c r="G1" s="464" t="s">
        <v>109</v>
      </c>
      <c r="H1" s="464"/>
      <c r="I1" s="258"/>
    </row>
    <row r="2" spans="1:9" ht="15">
      <c r="A2" s="74" t="s">
        <v>140</v>
      </c>
      <c r="B2" s="75"/>
      <c r="C2" s="75"/>
      <c r="D2" s="75"/>
      <c r="E2" s="75"/>
      <c r="F2" s="75"/>
      <c r="G2" s="462">
        <f>'ფორმა N1'!L2</f>
        <v>0</v>
      </c>
      <c r="H2" s="462"/>
      <c r="I2" s="74"/>
    </row>
    <row r="3" spans="1:9" ht="15">
      <c r="A3" s="74"/>
      <c r="B3" s="74"/>
      <c r="C3" s="74"/>
      <c r="D3" s="74"/>
      <c r="E3" s="74"/>
      <c r="F3" s="74"/>
      <c r="G3" s="158"/>
      <c r="H3" s="158"/>
      <c r="I3" s="258"/>
    </row>
    <row r="4" spans="1:9" ht="15">
      <c r="A4" s="75" t="str">
        <f>'ფორმა N2'!A4</f>
        <v>ანგარიშვალდებული პირის დასახელება:</v>
      </c>
      <c r="B4" s="75"/>
      <c r="C4" s="75"/>
      <c r="D4" s="466" t="s">
        <v>512</v>
      </c>
      <c r="E4" s="466"/>
      <c r="F4" s="466"/>
      <c r="G4" s="466"/>
      <c r="H4" s="74"/>
      <c r="I4" s="74"/>
    </row>
    <row r="5" spans="1:9" ht="15">
      <c r="A5" s="304">
        <f>'ფორმა N1'!A5</f>
        <v>0</v>
      </c>
      <c r="B5" s="78"/>
      <c r="C5" s="78"/>
      <c r="D5" s="78"/>
      <c r="E5" s="78"/>
      <c r="F5" s="78"/>
      <c r="G5" s="79"/>
      <c r="H5" s="79"/>
      <c r="I5" s="258"/>
    </row>
    <row r="6" spans="1:9" ht="15">
      <c r="A6" s="75"/>
      <c r="B6" s="75"/>
      <c r="C6" s="75"/>
      <c r="D6" s="75"/>
      <c r="E6" s="75"/>
      <c r="F6" s="75"/>
      <c r="G6" s="74"/>
      <c r="H6" s="74"/>
      <c r="I6" s="74"/>
    </row>
    <row r="7" spans="1:9" ht="15">
      <c r="A7" s="157"/>
      <c r="B7" s="157"/>
      <c r="C7" s="233"/>
      <c r="D7" s="157"/>
      <c r="E7" s="157"/>
      <c r="F7" s="157"/>
      <c r="G7" s="76"/>
      <c r="H7" s="76"/>
      <c r="I7" s="74"/>
    </row>
    <row r="8" spans="1:9" ht="45">
      <c r="A8" s="254" t="s">
        <v>64</v>
      </c>
      <c r="B8" s="77" t="s">
        <v>326</v>
      </c>
      <c r="C8" s="88" t="s">
        <v>327</v>
      </c>
      <c r="D8" s="88" t="s">
        <v>227</v>
      </c>
      <c r="E8" s="88" t="s">
        <v>330</v>
      </c>
      <c r="F8" s="88" t="s">
        <v>329</v>
      </c>
      <c r="G8" s="88" t="s">
        <v>371</v>
      </c>
      <c r="H8" s="77" t="s">
        <v>10</v>
      </c>
      <c r="I8" s="77" t="s">
        <v>9</v>
      </c>
    </row>
    <row r="9" spans="1:9" ht="15">
      <c r="A9" s="255"/>
      <c r="B9" s="256"/>
      <c r="C9" s="96"/>
      <c r="D9" s="96"/>
      <c r="E9" s="96"/>
      <c r="F9" s="96"/>
      <c r="G9" s="96"/>
      <c r="H9" s="4"/>
      <c r="I9" s="4"/>
    </row>
    <row r="10" spans="1:9" ht="15">
      <c r="A10" s="255"/>
      <c r="B10" s="256"/>
      <c r="C10" s="96"/>
      <c r="D10" s="96"/>
      <c r="E10" s="96"/>
      <c r="F10" s="96"/>
      <c r="G10" s="96"/>
      <c r="H10" s="4"/>
      <c r="I10" s="4"/>
    </row>
    <row r="11" spans="1:9" ht="15">
      <c r="A11" s="255"/>
      <c r="B11" s="256"/>
      <c r="C11" s="85"/>
      <c r="D11" s="85"/>
      <c r="E11" s="85"/>
      <c r="F11" s="85"/>
      <c r="G11" s="85"/>
      <c r="H11" s="4"/>
      <c r="I11" s="4"/>
    </row>
    <row r="12" spans="1:9" ht="15">
      <c r="A12" s="255"/>
      <c r="B12" s="256"/>
      <c r="C12" s="85"/>
      <c r="D12" s="85"/>
      <c r="E12" s="85"/>
      <c r="F12" s="85"/>
      <c r="G12" s="85"/>
      <c r="H12" s="4"/>
      <c r="I12" s="4"/>
    </row>
    <row r="13" spans="1:9" ht="15">
      <c r="A13" s="255"/>
      <c r="B13" s="256"/>
      <c r="C13" s="85"/>
      <c r="D13" s="85"/>
      <c r="E13" s="85"/>
      <c r="F13" s="85"/>
      <c r="G13" s="85"/>
      <c r="H13" s="4"/>
      <c r="I13" s="4"/>
    </row>
    <row r="14" spans="1:9" ht="15">
      <c r="A14" s="255"/>
      <c r="B14" s="256"/>
      <c r="C14" s="85"/>
      <c r="D14" s="85"/>
      <c r="E14" s="85"/>
      <c r="F14" s="85"/>
      <c r="G14" s="85"/>
      <c r="H14" s="4"/>
      <c r="I14" s="4"/>
    </row>
    <row r="15" spans="1:9" ht="15">
      <c r="A15" s="255"/>
      <c r="B15" s="256"/>
      <c r="C15" s="85"/>
      <c r="D15" s="85"/>
      <c r="E15" s="85"/>
      <c r="F15" s="85"/>
      <c r="G15" s="85"/>
      <c r="H15" s="4"/>
      <c r="I15" s="4"/>
    </row>
    <row r="16" spans="1:9" ht="15">
      <c r="A16" s="255"/>
      <c r="B16" s="256"/>
      <c r="C16" s="85"/>
      <c r="D16" s="85"/>
      <c r="E16" s="85"/>
      <c r="F16" s="85"/>
      <c r="G16" s="85"/>
      <c r="H16" s="4"/>
      <c r="I16" s="4"/>
    </row>
    <row r="17" spans="1:9" ht="15">
      <c r="A17" s="255"/>
      <c r="B17" s="256"/>
      <c r="C17" s="85"/>
      <c r="D17" s="85"/>
      <c r="E17" s="85"/>
      <c r="F17" s="85"/>
      <c r="G17" s="85"/>
      <c r="H17" s="4"/>
      <c r="I17" s="4"/>
    </row>
    <row r="18" spans="1:9" ht="15">
      <c r="A18" s="255"/>
      <c r="B18" s="256"/>
      <c r="C18" s="85"/>
      <c r="D18" s="85"/>
      <c r="E18" s="85"/>
      <c r="F18" s="85"/>
      <c r="G18" s="85"/>
      <c r="H18" s="4"/>
      <c r="I18" s="4"/>
    </row>
    <row r="19" spans="1:9" ht="15">
      <c r="A19" s="255"/>
      <c r="B19" s="256"/>
      <c r="C19" s="85"/>
      <c r="D19" s="85"/>
      <c r="E19" s="85"/>
      <c r="F19" s="85"/>
      <c r="G19" s="85"/>
      <c r="H19" s="4"/>
      <c r="I19" s="4"/>
    </row>
    <row r="20" spans="1:9" ht="15">
      <c r="A20" s="255"/>
      <c r="B20" s="256"/>
      <c r="C20" s="85"/>
      <c r="D20" s="85"/>
      <c r="E20" s="85"/>
      <c r="F20" s="85"/>
      <c r="G20" s="85"/>
      <c r="H20" s="4"/>
      <c r="I20" s="4"/>
    </row>
    <row r="21" spans="1:9" ht="15">
      <c r="A21" s="255"/>
      <c r="B21" s="256"/>
      <c r="C21" s="85"/>
      <c r="D21" s="85"/>
      <c r="E21" s="85"/>
      <c r="F21" s="85"/>
      <c r="G21" s="85"/>
      <c r="H21" s="4"/>
      <c r="I21" s="4"/>
    </row>
    <row r="22" spans="1:9" ht="15">
      <c r="A22" s="255"/>
      <c r="B22" s="256"/>
      <c r="C22" s="85"/>
      <c r="D22" s="85"/>
      <c r="E22" s="85"/>
      <c r="F22" s="85"/>
      <c r="G22" s="85"/>
      <c r="H22" s="4"/>
      <c r="I22" s="4"/>
    </row>
    <row r="23" spans="1:9" ht="15">
      <c r="A23" s="255"/>
      <c r="B23" s="256"/>
      <c r="C23" s="85"/>
      <c r="D23" s="85"/>
      <c r="E23" s="85"/>
      <c r="F23" s="85"/>
      <c r="G23" s="85"/>
      <c r="H23" s="4"/>
      <c r="I23" s="4"/>
    </row>
    <row r="24" spans="1:9" ht="15">
      <c r="A24" s="255"/>
      <c r="B24" s="256"/>
      <c r="C24" s="85"/>
      <c r="D24" s="85"/>
      <c r="E24" s="85"/>
      <c r="F24" s="85"/>
      <c r="G24" s="85"/>
      <c r="H24" s="4"/>
      <c r="I24" s="4"/>
    </row>
    <row r="25" spans="1:9" ht="15">
      <c r="A25" s="255"/>
      <c r="B25" s="256"/>
      <c r="C25" s="85"/>
      <c r="D25" s="85"/>
      <c r="E25" s="85"/>
      <c r="F25" s="85"/>
      <c r="G25" s="85"/>
      <c r="H25" s="4"/>
      <c r="I25" s="4"/>
    </row>
    <row r="26" spans="1:9" ht="15">
      <c r="A26" s="255"/>
      <c r="B26" s="256"/>
      <c r="C26" s="85"/>
      <c r="D26" s="85"/>
      <c r="E26" s="85"/>
      <c r="F26" s="85"/>
      <c r="G26" s="85"/>
      <c r="H26" s="4"/>
      <c r="I26" s="4"/>
    </row>
    <row r="27" spans="1:9" ht="15">
      <c r="A27" s="255"/>
      <c r="B27" s="256"/>
      <c r="C27" s="85"/>
      <c r="D27" s="85"/>
      <c r="E27" s="85"/>
      <c r="F27" s="85"/>
      <c r="G27" s="85"/>
      <c r="H27" s="4"/>
      <c r="I27" s="4"/>
    </row>
    <row r="28" spans="1:9" ht="15">
      <c r="A28" s="255"/>
      <c r="B28" s="256"/>
      <c r="C28" s="85"/>
      <c r="D28" s="85"/>
      <c r="E28" s="85"/>
      <c r="F28" s="85"/>
      <c r="G28" s="85"/>
      <c r="H28" s="4"/>
      <c r="I28" s="4"/>
    </row>
    <row r="29" spans="1:9" ht="15">
      <c r="A29" s="255"/>
      <c r="B29" s="256"/>
      <c r="C29" s="85"/>
      <c r="D29" s="85"/>
      <c r="E29" s="85"/>
      <c r="F29" s="85"/>
      <c r="G29" s="85"/>
      <c r="H29" s="4"/>
      <c r="I29" s="4"/>
    </row>
    <row r="30" spans="1:9" ht="15">
      <c r="A30" s="255"/>
      <c r="B30" s="256"/>
      <c r="C30" s="85"/>
      <c r="D30" s="85"/>
      <c r="E30" s="85"/>
      <c r="F30" s="85"/>
      <c r="G30" s="85"/>
      <c r="H30" s="4"/>
      <c r="I30" s="4"/>
    </row>
    <row r="31" spans="1:9" ht="15">
      <c r="A31" s="255"/>
      <c r="B31" s="256"/>
      <c r="C31" s="85"/>
      <c r="D31" s="85"/>
      <c r="E31" s="85"/>
      <c r="F31" s="85"/>
      <c r="G31" s="85"/>
      <c r="H31" s="4"/>
      <c r="I31" s="4"/>
    </row>
    <row r="32" spans="1:9" ht="15">
      <c r="A32" s="255"/>
      <c r="B32" s="256"/>
      <c r="C32" s="85"/>
      <c r="D32" s="85"/>
      <c r="E32" s="85"/>
      <c r="F32" s="85"/>
      <c r="G32" s="85"/>
      <c r="H32" s="4"/>
      <c r="I32" s="4"/>
    </row>
    <row r="33" spans="1:9" ht="15">
      <c r="A33" s="255"/>
      <c r="B33" s="256"/>
      <c r="C33" s="85"/>
      <c r="D33" s="85"/>
      <c r="E33" s="85"/>
      <c r="F33" s="85"/>
      <c r="G33" s="85"/>
      <c r="H33" s="4"/>
      <c r="I33" s="4"/>
    </row>
    <row r="34" spans="1:9" ht="15">
      <c r="A34" s="255"/>
      <c r="B34" s="257"/>
      <c r="C34" s="97"/>
      <c r="D34" s="97"/>
      <c r="E34" s="97"/>
      <c r="F34" s="97"/>
      <c r="G34" s="97" t="s">
        <v>325</v>
      </c>
      <c r="H34" s="84">
        <f>SUM(H9:H33)</f>
        <v>0</v>
      </c>
      <c r="I34" s="84">
        <f>SUM(I9:I33)</f>
        <v>0</v>
      </c>
    </row>
    <row r="35" spans="1:9" ht="15">
      <c r="A35" s="205"/>
      <c r="B35" s="205"/>
      <c r="C35" s="205"/>
      <c r="D35" s="205"/>
      <c r="E35" s="205"/>
      <c r="F35" s="205"/>
      <c r="G35" s="179"/>
      <c r="H35" s="179"/>
      <c r="I35" s="184"/>
    </row>
    <row r="36" spans="1:9" ht="15">
      <c r="A36" s="206" t="s">
        <v>336</v>
      </c>
      <c r="B36" s="205"/>
      <c r="C36" s="205"/>
      <c r="D36" s="205"/>
      <c r="E36" s="205"/>
      <c r="F36" s="205"/>
      <c r="G36" s="179"/>
      <c r="H36" s="179"/>
      <c r="I36" s="184"/>
    </row>
    <row r="37" spans="1:9" ht="15">
      <c r="A37" s="206" t="s">
        <v>339</v>
      </c>
      <c r="B37" s="205"/>
      <c r="C37" s="205"/>
      <c r="D37" s="205"/>
      <c r="E37" s="205"/>
      <c r="F37" s="205"/>
      <c r="G37" s="179"/>
      <c r="H37" s="179"/>
      <c r="I37" s="184"/>
    </row>
    <row r="38" spans="1:9" ht="15">
      <c r="A38" s="206"/>
      <c r="B38" s="179"/>
      <c r="C38" s="179"/>
      <c r="D38" s="179"/>
      <c r="E38" s="179"/>
      <c r="F38" s="179"/>
      <c r="G38" s="179"/>
      <c r="H38" s="179"/>
      <c r="I38" s="184"/>
    </row>
    <row r="39" spans="1:9" ht="15">
      <c r="A39" s="206"/>
      <c r="B39" s="179"/>
      <c r="C39" s="179"/>
      <c r="D39" s="179"/>
      <c r="E39" s="179"/>
      <c r="G39" s="179"/>
      <c r="H39" s="179"/>
      <c r="I39" s="184"/>
    </row>
    <row r="40" spans="1:9">
      <c r="A40" s="202"/>
      <c r="B40" s="202"/>
      <c r="C40" s="202"/>
      <c r="D40" s="202"/>
      <c r="E40" s="202"/>
      <c r="F40" s="202"/>
      <c r="G40" s="202"/>
      <c r="H40" s="202"/>
      <c r="I40" s="184"/>
    </row>
    <row r="41" spans="1:9" ht="15">
      <c r="A41" s="185" t="s">
        <v>107</v>
      </c>
      <c r="B41" s="179"/>
      <c r="C41" s="179"/>
      <c r="D41" s="179"/>
      <c r="E41" s="179"/>
      <c r="F41" s="179"/>
      <c r="G41" s="179"/>
      <c r="H41" s="179"/>
      <c r="I41" s="184"/>
    </row>
    <row r="42" spans="1:9" ht="15">
      <c r="A42" s="179"/>
      <c r="B42" s="179"/>
      <c r="C42" s="179"/>
      <c r="D42" s="179"/>
      <c r="E42" s="179"/>
      <c r="F42" s="179"/>
      <c r="G42" s="179"/>
      <c r="H42" s="179"/>
      <c r="I42" s="184"/>
    </row>
    <row r="43" spans="1:9" ht="15">
      <c r="A43" s="179"/>
      <c r="B43" s="179"/>
      <c r="C43" s="179"/>
      <c r="D43" s="179"/>
      <c r="E43" s="179"/>
      <c r="F43" s="179"/>
      <c r="G43" s="179"/>
      <c r="H43" s="186"/>
      <c r="I43" s="184"/>
    </row>
    <row r="44" spans="1:9" ht="15">
      <c r="A44" s="185"/>
      <c r="B44" s="185" t="s">
        <v>266</v>
      </c>
      <c r="C44" s="185"/>
      <c r="D44" s="185"/>
      <c r="E44" s="185"/>
      <c r="F44" s="185"/>
      <c r="G44" s="179"/>
      <c r="H44" s="186"/>
      <c r="I44" s="184"/>
    </row>
    <row r="45" spans="1:9" ht="15">
      <c r="A45" s="179"/>
      <c r="B45" s="179" t="s">
        <v>265</v>
      </c>
      <c r="C45" s="179"/>
      <c r="D45" s="179"/>
      <c r="E45" s="179"/>
      <c r="F45" s="179"/>
      <c r="G45" s="179"/>
      <c r="H45" s="186"/>
      <c r="I45" s="184"/>
    </row>
    <row r="46" spans="1:9">
      <c r="A46" s="187"/>
      <c r="B46" s="187" t="s">
        <v>139</v>
      </c>
      <c r="C46" s="187"/>
      <c r="D46" s="187"/>
      <c r="E46" s="187"/>
      <c r="F46" s="187"/>
      <c r="G46" s="180"/>
      <c r="H46" s="180"/>
      <c r="I46" s="180"/>
    </row>
  </sheetData>
  <mergeCells count="3">
    <mergeCell ref="G1:H1"/>
    <mergeCell ref="G2:H2"/>
    <mergeCell ref="D4:G4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Normal="100" zoomScaleSheetLayoutView="80" workbookViewId="0">
      <selection activeCell="E4" sqref="E4:H4"/>
    </sheetView>
  </sheetViews>
  <sheetFormatPr defaultRowHeight="12.75"/>
  <cols>
    <col min="1" max="1" width="5.42578125" style="180" customWidth="1"/>
    <col min="2" max="2" width="13.140625" style="180" customWidth="1"/>
    <col min="3" max="3" width="15.140625" style="180" customWidth="1"/>
    <col min="4" max="4" width="18" style="180" customWidth="1"/>
    <col min="5" max="5" width="20.5703125" style="180" customWidth="1"/>
    <col min="6" max="6" width="21.28515625" style="180" customWidth="1"/>
    <col min="7" max="7" width="15.140625" style="180" customWidth="1"/>
    <col min="8" max="8" width="15.5703125" style="180" customWidth="1"/>
    <col min="9" max="9" width="13.42578125" style="180" customWidth="1"/>
    <col min="10" max="10" width="0" style="180" hidden="1" customWidth="1"/>
    <col min="11" max="16384" width="9.140625" style="180"/>
  </cols>
  <sheetData>
    <row r="1" spans="1:10" ht="15">
      <c r="A1" s="72" t="s">
        <v>429</v>
      </c>
      <c r="B1" s="72"/>
      <c r="C1" s="75"/>
      <c r="D1" s="75"/>
      <c r="E1" s="75"/>
      <c r="F1" s="75"/>
      <c r="G1" s="464" t="s">
        <v>109</v>
      </c>
      <c r="H1" s="464"/>
    </row>
    <row r="2" spans="1:10" ht="15">
      <c r="A2" s="74" t="s">
        <v>140</v>
      </c>
      <c r="B2" s="72"/>
      <c r="C2" s="75"/>
      <c r="D2" s="75"/>
      <c r="E2" s="75"/>
      <c r="F2" s="75"/>
      <c r="G2" s="462">
        <f>'ფორმა N1'!L2</f>
        <v>0</v>
      </c>
      <c r="H2" s="462"/>
    </row>
    <row r="3" spans="1:10" ht="15">
      <c r="A3" s="74"/>
      <c r="B3" s="74"/>
      <c r="C3" s="74"/>
      <c r="D3" s="74"/>
      <c r="E3" s="74"/>
      <c r="F3" s="74"/>
      <c r="G3" s="196"/>
      <c r="H3" s="196"/>
    </row>
    <row r="4" spans="1:10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466" t="s">
        <v>512</v>
      </c>
      <c r="F4" s="466"/>
      <c r="G4" s="466"/>
      <c r="H4" s="466"/>
    </row>
    <row r="5" spans="1:10" ht="15">
      <c r="A5" s="304">
        <f>'ფორმა N1'!A5</f>
        <v>0</v>
      </c>
      <c r="B5" s="78"/>
      <c r="C5" s="78"/>
      <c r="D5" s="78"/>
      <c r="E5" s="78"/>
      <c r="F5" s="78"/>
      <c r="G5" s="79"/>
      <c r="H5" s="79"/>
    </row>
    <row r="6" spans="1:10" ht="15">
      <c r="A6" s="75"/>
      <c r="B6" s="75"/>
      <c r="C6" s="75"/>
      <c r="D6" s="75"/>
      <c r="E6" s="75"/>
      <c r="F6" s="75"/>
      <c r="G6" s="74"/>
      <c r="H6" s="74"/>
    </row>
    <row r="7" spans="1:10" ht="15">
      <c r="A7" s="195"/>
      <c r="B7" s="195"/>
      <c r="C7" s="195"/>
      <c r="D7" s="198"/>
      <c r="E7" s="195"/>
      <c r="F7" s="195"/>
      <c r="G7" s="76"/>
      <c r="H7" s="76"/>
    </row>
    <row r="8" spans="1:10" ht="30">
      <c r="A8" s="88" t="s">
        <v>64</v>
      </c>
      <c r="B8" s="88" t="s">
        <v>326</v>
      </c>
      <c r="C8" s="88" t="s">
        <v>327</v>
      </c>
      <c r="D8" s="88" t="s">
        <v>227</v>
      </c>
      <c r="E8" s="88" t="s">
        <v>335</v>
      </c>
      <c r="F8" s="88" t="s">
        <v>328</v>
      </c>
      <c r="G8" s="77" t="s">
        <v>10</v>
      </c>
      <c r="H8" s="77" t="s">
        <v>9</v>
      </c>
      <c r="J8" s="207" t="s">
        <v>334</v>
      </c>
    </row>
    <row r="9" spans="1:10" ht="15">
      <c r="A9" s="96"/>
      <c r="B9" s="96"/>
      <c r="C9" s="96"/>
      <c r="D9" s="96"/>
      <c r="E9" s="96"/>
      <c r="F9" s="96"/>
      <c r="G9" s="4"/>
      <c r="H9" s="4"/>
      <c r="J9" s="207" t="s">
        <v>0</v>
      </c>
    </row>
    <row r="10" spans="1:10" ht="15">
      <c r="A10" s="96"/>
      <c r="B10" s="96"/>
      <c r="C10" s="96"/>
      <c r="D10" s="96"/>
      <c r="E10" s="96"/>
      <c r="F10" s="96"/>
      <c r="G10" s="4"/>
      <c r="H10" s="4"/>
    </row>
    <row r="11" spans="1:10" ht="15">
      <c r="A11" s="85"/>
      <c r="B11" s="85"/>
      <c r="C11" s="85"/>
      <c r="D11" s="85"/>
      <c r="E11" s="85"/>
      <c r="F11" s="85"/>
      <c r="G11" s="4"/>
      <c r="H11" s="4"/>
    </row>
    <row r="12" spans="1:10" ht="15">
      <c r="A12" s="85"/>
      <c r="B12" s="85"/>
      <c r="C12" s="85"/>
      <c r="D12" s="85"/>
      <c r="E12" s="85"/>
      <c r="F12" s="85"/>
      <c r="G12" s="4"/>
      <c r="H12" s="4"/>
    </row>
    <row r="13" spans="1:10" ht="15">
      <c r="A13" s="85"/>
      <c r="B13" s="85"/>
      <c r="C13" s="85"/>
      <c r="D13" s="85"/>
      <c r="E13" s="85"/>
      <c r="F13" s="85"/>
      <c r="G13" s="4"/>
      <c r="H13" s="4"/>
    </row>
    <row r="14" spans="1:10" ht="15">
      <c r="A14" s="85"/>
      <c r="B14" s="85"/>
      <c r="C14" s="85"/>
      <c r="D14" s="85"/>
      <c r="E14" s="85"/>
      <c r="F14" s="85"/>
      <c r="G14" s="4"/>
      <c r="H14" s="4"/>
    </row>
    <row r="15" spans="1:10" ht="15">
      <c r="A15" s="85"/>
      <c r="B15" s="85"/>
      <c r="C15" s="85"/>
      <c r="D15" s="85"/>
      <c r="E15" s="85"/>
      <c r="F15" s="85"/>
      <c r="G15" s="4"/>
      <c r="H15" s="4"/>
    </row>
    <row r="16" spans="1:10" ht="15">
      <c r="A16" s="85"/>
      <c r="B16" s="85"/>
      <c r="C16" s="85"/>
      <c r="D16" s="85"/>
      <c r="E16" s="85"/>
      <c r="F16" s="85"/>
      <c r="G16" s="4"/>
      <c r="H16" s="4"/>
    </row>
    <row r="17" spans="1:8" ht="15">
      <c r="A17" s="85"/>
      <c r="B17" s="85"/>
      <c r="C17" s="85"/>
      <c r="D17" s="85"/>
      <c r="E17" s="85"/>
      <c r="F17" s="85"/>
      <c r="G17" s="4"/>
      <c r="H17" s="4"/>
    </row>
    <row r="18" spans="1:8" ht="15">
      <c r="A18" s="85"/>
      <c r="B18" s="85"/>
      <c r="C18" s="85"/>
      <c r="D18" s="85"/>
      <c r="E18" s="85"/>
      <c r="F18" s="85"/>
      <c r="G18" s="4"/>
      <c r="H18" s="4"/>
    </row>
    <row r="19" spans="1:8" ht="15">
      <c r="A19" s="85"/>
      <c r="B19" s="85"/>
      <c r="C19" s="85"/>
      <c r="D19" s="85"/>
      <c r="E19" s="85"/>
      <c r="F19" s="85"/>
      <c r="G19" s="4"/>
      <c r="H19" s="4"/>
    </row>
    <row r="20" spans="1:8" ht="15">
      <c r="A20" s="85"/>
      <c r="B20" s="85"/>
      <c r="C20" s="85"/>
      <c r="D20" s="85"/>
      <c r="E20" s="85"/>
      <c r="F20" s="85"/>
      <c r="G20" s="4"/>
      <c r="H20" s="4"/>
    </row>
    <row r="21" spans="1:8" ht="15">
      <c r="A21" s="85"/>
      <c r="B21" s="85"/>
      <c r="C21" s="85"/>
      <c r="D21" s="85"/>
      <c r="E21" s="85"/>
      <c r="F21" s="85"/>
      <c r="G21" s="4"/>
      <c r="H21" s="4"/>
    </row>
    <row r="22" spans="1:8" ht="15">
      <c r="A22" s="85"/>
      <c r="B22" s="85"/>
      <c r="C22" s="85"/>
      <c r="D22" s="85"/>
      <c r="E22" s="85"/>
      <c r="F22" s="85"/>
      <c r="G22" s="4"/>
      <c r="H22" s="4"/>
    </row>
    <row r="23" spans="1:8" ht="15">
      <c r="A23" s="85"/>
      <c r="B23" s="85"/>
      <c r="C23" s="85"/>
      <c r="D23" s="85"/>
      <c r="E23" s="85"/>
      <c r="F23" s="85"/>
      <c r="G23" s="4"/>
      <c r="H23" s="4"/>
    </row>
    <row r="24" spans="1:8" ht="15">
      <c r="A24" s="85"/>
      <c r="B24" s="85"/>
      <c r="C24" s="85"/>
      <c r="D24" s="85"/>
      <c r="E24" s="85"/>
      <c r="F24" s="85"/>
      <c r="G24" s="4"/>
      <c r="H24" s="4"/>
    </row>
    <row r="25" spans="1:8" ht="15">
      <c r="A25" s="85"/>
      <c r="B25" s="85"/>
      <c r="C25" s="85"/>
      <c r="D25" s="85"/>
      <c r="E25" s="85"/>
      <c r="F25" s="85"/>
      <c r="G25" s="4"/>
      <c r="H25" s="4"/>
    </row>
    <row r="26" spans="1:8" ht="15">
      <c r="A26" s="85"/>
      <c r="B26" s="85"/>
      <c r="C26" s="85"/>
      <c r="D26" s="85"/>
      <c r="E26" s="85"/>
      <c r="F26" s="85"/>
      <c r="G26" s="4"/>
      <c r="H26" s="4"/>
    </row>
    <row r="27" spans="1:8" ht="15">
      <c r="A27" s="85"/>
      <c r="B27" s="85"/>
      <c r="C27" s="85"/>
      <c r="D27" s="85"/>
      <c r="E27" s="85"/>
      <c r="F27" s="85"/>
      <c r="G27" s="4"/>
      <c r="H27" s="4"/>
    </row>
    <row r="28" spans="1:8" ht="15">
      <c r="A28" s="85"/>
      <c r="B28" s="85"/>
      <c r="C28" s="85"/>
      <c r="D28" s="85"/>
      <c r="E28" s="85"/>
      <c r="F28" s="85"/>
      <c r="G28" s="4"/>
      <c r="H28" s="4"/>
    </row>
    <row r="29" spans="1:8" ht="15">
      <c r="A29" s="85"/>
      <c r="B29" s="85"/>
      <c r="C29" s="85"/>
      <c r="D29" s="85"/>
      <c r="E29" s="85"/>
      <c r="F29" s="85"/>
      <c r="G29" s="4"/>
      <c r="H29" s="4"/>
    </row>
    <row r="30" spans="1:8" ht="15">
      <c r="A30" s="85"/>
      <c r="B30" s="85"/>
      <c r="C30" s="85"/>
      <c r="D30" s="85"/>
      <c r="E30" s="85"/>
      <c r="F30" s="85"/>
      <c r="G30" s="4"/>
      <c r="H30" s="4"/>
    </row>
    <row r="31" spans="1:8" ht="15">
      <c r="A31" s="85"/>
      <c r="B31" s="85"/>
      <c r="C31" s="85"/>
      <c r="D31" s="85"/>
      <c r="E31" s="85"/>
      <c r="F31" s="85"/>
      <c r="G31" s="4"/>
      <c r="H31" s="4"/>
    </row>
    <row r="32" spans="1:8" ht="15">
      <c r="A32" s="85"/>
      <c r="B32" s="85"/>
      <c r="C32" s="85"/>
      <c r="D32" s="85"/>
      <c r="E32" s="85"/>
      <c r="F32" s="85"/>
      <c r="G32" s="4"/>
      <c r="H32" s="4"/>
    </row>
    <row r="33" spans="1:9" ht="15">
      <c r="A33" s="85"/>
      <c r="B33" s="85"/>
      <c r="C33" s="85"/>
      <c r="D33" s="85"/>
      <c r="E33" s="85"/>
      <c r="F33" s="85"/>
      <c r="G33" s="4"/>
      <c r="H33" s="4"/>
    </row>
    <row r="34" spans="1:9" ht="15">
      <c r="A34" s="85"/>
      <c r="B34" s="97"/>
      <c r="C34" s="97"/>
      <c r="D34" s="97"/>
      <c r="E34" s="97"/>
      <c r="F34" s="97" t="s">
        <v>333</v>
      </c>
      <c r="G34" s="84">
        <f>SUM(G9:G33)</f>
        <v>0</v>
      </c>
      <c r="H34" s="84">
        <f>SUM(H9:H33)</f>
        <v>0</v>
      </c>
    </row>
    <row r="35" spans="1:9" ht="15">
      <c r="A35" s="205"/>
      <c r="B35" s="205"/>
      <c r="C35" s="205"/>
      <c r="D35" s="205"/>
      <c r="E35" s="205"/>
      <c r="F35" s="205"/>
      <c r="G35" s="205"/>
      <c r="H35" s="179"/>
      <c r="I35" s="179"/>
    </row>
    <row r="36" spans="1:9" ht="15">
      <c r="A36" s="206" t="s">
        <v>381</v>
      </c>
      <c r="B36" s="206"/>
      <c r="C36" s="205"/>
      <c r="D36" s="205"/>
      <c r="E36" s="205"/>
      <c r="F36" s="205"/>
      <c r="G36" s="205"/>
      <c r="H36" s="179"/>
      <c r="I36" s="179"/>
    </row>
    <row r="37" spans="1:9" ht="15">
      <c r="A37" s="206" t="s">
        <v>332</v>
      </c>
      <c r="B37" s="206"/>
      <c r="C37" s="205"/>
      <c r="D37" s="205"/>
      <c r="E37" s="205"/>
      <c r="F37" s="205"/>
      <c r="G37" s="205"/>
      <c r="H37" s="179"/>
      <c r="I37" s="179"/>
    </row>
    <row r="38" spans="1:9" ht="15">
      <c r="A38" s="206"/>
      <c r="B38" s="206"/>
      <c r="C38" s="179"/>
      <c r="D38" s="179"/>
      <c r="E38" s="179"/>
      <c r="F38" s="179"/>
      <c r="G38" s="179"/>
      <c r="H38" s="179"/>
      <c r="I38" s="179"/>
    </row>
    <row r="39" spans="1:9" ht="15">
      <c r="A39" s="206"/>
      <c r="B39" s="206"/>
      <c r="C39" s="179"/>
      <c r="D39" s="179"/>
      <c r="E39" s="179"/>
      <c r="F39" s="179"/>
      <c r="G39" s="179"/>
      <c r="H39" s="179"/>
      <c r="I39" s="179"/>
    </row>
    <row r="40" spans="1:9">
      <c r="A40" s="202"/>
      <c r="B40" s="202"/>
      <c r="C40" s="202"/>
      <c r="D40" s="202"/>
      <c r="E40" s="202"/>
      <c r="F40" s="202"/>
      <c r="G40" s="202"/>
      <c r="H40" s="202"/>
      <c r="I40" s="202"/>
    </row>
    <row r="41" spans="1:9" ht="15">
      <c r="A41" s="185" t="s">
        <v>107</v>
      </c>
      <c r="B41" s="185"/>
      <c r="C41" s="179"/>
      <c r="D41" s="179"/>
      <c r="E41" s="179"/>
      <c r="F41" s="179"/>
      <c r="G41" s="179"/>
      <c r="H41" s="179"/>
      <c r="I41" s="179"/>
    </row>
    <row r="42" spans="1:9" ht="15">
      <c r="A42" s="179"/>
      <c r="B42" s="179"/>
      <c r="C42" s="179"/>
      <c r="D42" s="179"/>
      <c r="E42" s="179"/>
      <c r="F42" s="179"/>
      <c r="G42" s="179"/>
      <c r="H42" s="179"/>
      <c r="I42" s="179"/>
    </row>
    <row r="43" spans="1:9" ht="15">
      <c r="A43" s="179"/>
      <c r="B43" s="179"/>
      <c r="C43" s="179"/>
      <c r="D43" s="179"/>
      <c r="E43" s="179"/>
      <c r="F43" s="179"/>
      <c r="G43" s="179"/>
      <c r="H43" s="179"/>
      <c r="I43" s="186"/>
    </row>
    <row r="44" spans="1:9" ht="15">
      <c r="A44" s="185"/>
      <c r="B44" s="185"/>
      <c r="C44" s="185" t="s">
        <v>400</v>
      </c>
      <c r="D44" s="185"/>
      <c r="E44" s="205"/>
      <c r="F44" s="185"/>
      <c r="G44" s="185"/>
      <c r="H44" s="179"/>
      <c r="I44" s="186"/>
    </row>
    <row r="45" spans="1:9" ht="15">
      <c r="A45" s="179"/>
      <c r="B45" s="179"/>
      <c r="C45" s="179" t="s">
        <v>265</v>
      </c>
      <c r="D45" s="179"/>
      <c r="E45" s="179"/>
      <c r="F45" s="179"/>
      <c r="G45" s="179"/>
      <c r="H45" s="179"/>
      <c r="I45" s="186"/>
    </row>
    <row r="46" spans="1:9">
      <c r="A46" s="187"/>
      <c r="B46" s="187"/>
      <c r="C46" s="187" t="s">
        <v>139</v>
      </c>
      <c r="D46" s="187"/>
      <c r="E46" s="187"/>
      <c r="F46" s="187"/>
      <c r="G46" s="187"/>
    </row>
  </sheetData>
  <mergeCells count="3">
    <mergeCell ref="G1:H1"/>
    <mergeCell ref="G2:H2"/>
    <mergeCell ref="E4:H4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5" zoomScaleSheetLayoutView="85" workbookViewId="0">
      <selection activeCell="D3" sqref="D3"/>
    </sheetView>
  </sheetViews>
  <sheetFormatPr defaultRowHeight="12.75"/>
  <cols>
    <col min="1" max="1" width="5.42578125" style="180" customWidth="1"/>
    <col min="2" max="2" width="38.42578125" style="180" customWidth="1"/>
    <col min="3" max="3" width="27.5703125" style="180" customWidth="1"/>
    <col min="4" max="4" width="19.28515625" style="180" customWidth="1"/>
    <col min="5" max="5" width="16.85546875" style="180" customWidth="1"/>
    <col min="6" max="6" width="22.5703125" style="180" customWidth="1"/>
    <col min="7" max="7" width="17" style="180" customWidth="1"/>
    <col min="8" max="8" width="9.7109375" style="180" customWidth="1"/>
    <col min="9" max="9" width="19.42578125" style="180" bestFit="1" customWidth="1"/>
    <col min="10" max="10" width="18.5703125" style="180" bestFit="1" customWidth="1"/>
    <col min="11" max="11" width="16.7109375" style="180" customWidth="1"/>
    <col min="12" max="12" width="17.7109375" style="180" customWidth="1"/>
    <col min="13" max="13" width="11.5703125" style="180" customWidth="1"/>
    <col min="14" max="16384" width="9.140625" style="180"/>
  </cols>
  <sheetData>
    <row r="2" spans="1:13" ht="15">
      <c r="A2" s="469" t="s">
        <v>474</v>
      </c>
      <c r="B2" s="469"/>
      <c r="C2" s="469"/>
      <c r="D2" s="469"/>
      <c r="E2" s="469"/>
      <c r="F2" s="261"/>
      <c r="G2" s="75"/>
      <c r="H2" s="75"/>
      <c r="I2" s="75"/>
      <c r="J2" s="75"/>
      <c r="K2" s="262"/>
      <c r="L2" s="263"/>
      <c r="M2" s="263" t="s">
        <v>109</v>
      </c>
    </row>
    <row r="3" spans="1:13" ht="15">
      <c r="A3" s="74" t="s">
        <v>140</v>
      </c>
      <c r="B3" s="74"/>
      <c r="C3" s="72"/>
      <c r="D3" s="75"/>
      <c r="E3" s="75"/>
      <c r="F3" s="75"/>
      <c r="G3" s="75"/>
      <c r="H3" s="75"/>
      <c r="I3" s="75"/>
      <c r="J3" s="75"/>
      <c r="K3" s="262"/>
      <c r="L3" s="462" t="s">
        <v>523</v>
      </c>
      <c r="M3" s="462"/>
    </row>
    <row r="4" spans="1:13" ht="15">
      <c r="A4" s="74"/>
      <c r="B4" s="74"/>
      <c r="C4" s="74"/>
      <c r="D4" s="72"/>
      <c r="E4" s="72"/>
      <c r="F4" s="72"/>
      <c r="G4" s="72"/>
      <c r="H4" s="72"/>
      <c r="I4" s="72"/>
      <c r="J4" s="72"/>
      <c r="K4" s="262"/>
      <c r="L4" s="262"/>
      <c r="M4" s="262"/>
    </row>
    <row r="5" spans="1:13" ht="15">
      <c r="A5" s="75" t="s">
        <v>269</v>
      </c>
      <c r="B5" s="75"/>
      <c r="C5" s="466" t="s">
        <v>512</v>
      </c>
      <c r="D5" s="466"/>
      <c r="E5" s="466"/>
      <c r="F5" s="75"/>
      <c r="G5" s="75"/>
      <c r="H5" s="75"/>
      <c r="I5" s="75"/>
      <c r="J5" s="75"/>
      <c r="K5" s="74"/>
      <c r="L5" s="74"/>
      <c r="M5" s="74"/>
    </row>
    <row r="6" spans="1:13" ht="15">
      <c r="A6" s="304">
        <f>'ფორმა N1'!A5</f>
        <v>0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>
      <c r="A8" s="259"/>
      <c r="B8" s="266"/>
      <c r="C8" s="259"/>
      <c r="D8" s="259"/>
      <c r="E8" s="259"/>
      <c r="F8" s="259"/>
      <c r="G8" s="259"/>
      <c r="H8" s="259"/>
      <c r="I8" s="259"/>
      <c r="J8" s="259"/>
      <c r="K8" s="76"/>
      <c r="L8" s="76"/>
      <c r="M8" s="76"/>
    </row>
    <row r="9" spans="1:13" ht="45">
      <c r="A9" s="88" t="s">
        <v>64</v>
      </c>
      <c r="B9" s="88" t="s">
        <v>480</v>
      </c>
      <c r="C9" s="88" t="s">
        <v>445</v>
      </c>
      <c r="D9" s="88" t="s">
        <v>446</v>
      </c>
      <c r="E9" s="88" t="s">
        <v>447</v>
      </c>
      <c r="F9" s="88" t="s">
        <v>448</v>
      </c>
      <c r="G9" s="88" t="s">
        <v>449</v>
      </c>
      <c r="H9" s="88" t="s">
        <v>450</v>
      </c>
      <c r="I9" s="88" t="s">
        <v>451</v>
      </c>
      <c r="J9" s="88" t="s">
        <v>452</v>
      </c>
      <c r="K9" s="88" t="s">
        <v>453</v>
      </c>
      <c r="L9" s="88" t="s">
        <v>454</v>
      </c>
      <c r="M9" s="88" t="s">
        <v>311</v>
      </c>
    </row>
    <row r="10" spans="1:13" ht="45">
      <c r="A10" s="96">
        <v>1</v>
      </c>
      <c r="B10" s="270" t="s">
        <v>513</v>
      </c>
      <c r="C10" s="247" t="s">
        <v>516</v>
      </c>
      <c r="D10" s="96" t="s">
        <v>517</v>
      </c>
      <c r="E10" s="96">
        <v>401996033</v>
      </c>
      <c r="F10" s="96" t="s">
        <v>512</v>
      </c>
      <c r="G10" s="96">
        <v>100</v>
      </c>
      <c r="H10" s="96"/>
      <c r="I10" s="96" t="s">
        <v>518</v>
      </c>
      <c r="J10" s="96" t="s">
        <v>519</v>
      </c>
      <c r="K10" s="4">
        <v>14</v>
      </c>
      <c r="L10" s="4">
        <v>1400</v>
      </c>
      <c r="M10" s="96"/>
    </row>
    <row r="11" spans="1:13" ht="15">
      <c r="A11" s="96">
        <v>2</v>
      </c>
      <c r="B11" s="270"/>
      <c r="C11" s="247"/>
      <c r="D11" s="96"/>
      <c r="E11" s="96"/>
      <c r="F11" s="96"/>
      <c r="G11" s="96"/>
      <c r="H11" s="96"/>
      <c r="I11" s="96"/>
      <c r="J11" s="96"/>
      <c r="K11" s="4"/>
      <c r="L11" s="4"/>
      <c r="M11" s="96"/>
    </row>
    <row r="12" spans="1:13" ht="15">
      <c r="A12" s="96">
        <v>3</v>
      </c>
      <c r="B12" s="270"/>
      <c r="C12" s="247"/>
      <c r="D12" s="85"/>
      <c r="E12" s="85"/>
      <c r="F12" s="85"/>
      <c r="G12" s="85"/>
      <c r="H12" s="85"/>
      <c r="I12" s="85"/>
      <c r="J12" s="85"/>
      <c r="K12" s="4"/>
      <c r="L12" s="4"/>
      <c r="M12" s="85"/>
    </row>
    <row r="13" spans="1:13" ht="15">
      <c r="A13" s="96">
        <v>4</v>
      </c>
      <c r="B13" s="270"/>
      <c r="C13" s="247"/>
      <c r="D13" s="85"/>
      <c r="E13" s="85"/>
      <c r="F13" s="85"/>
      <c r="G13" s="85"/>
      <c r="H13" s="85"/>
      <c r="I13" s="85"/>
      <c r="J13" s="85"/>
      <c r="K13" s="4"/>
      <c r="L13" s="4"/>
      <c r="M13" s="85"/>
    </row>
    <row r="14" spans="1:13" ht="15">
      <c r="A14" s="96">
        <v>5</v>
      </c>
      <c r="B14" s="270"/>
      <c r="C14" s="247"/>
      <c r="D14" s="85"/>
      <c r="E14" s="85"/>
      <c r="F14" s="85"/>
      <c r="G14" s="85"/>
      <c r="H14" s="85"/>
      <c r="I14" s="85"/>
      <c r="J14" s="85"/>
      <c r="K14" s="4"/>
      <c r="L14" s="4"/>
      <c r="M14" s="85"/>
    </row>
    <row r="15" spans="1:13" ht="15">
      <c r="A15" s="96">
        <v>6</v>
      </c>
      <c r="B15" s="270"/>
      <c r="C15" s="247"/>
      <c r="D15" s="85"/>
      <c r="E15" s="85"/>
      <c r="F15" s="85"/>
      <c r="G15" s="85"/>
      <c r="H15" s="85"/>
      <c r="I15" s="85"/>
      <c r="J15" s="85"/>
      <c r="K15" s="4"/>
      <c r="L15" s="4"/>
      <c r="M15" s="85"/>
    </row>
    <row r="16" spans="1:13" ht="15">
      <c r="A16" s="96">
        <v>7</v>
      </c>
      <c r="B16" s="270"/>
      <c r="C16" s="247"/>
      <c r="D16" s="85"/>
      <c r="E16" s="85"/>
      <c r="F16" s="85"/>
      <c r="G16" s="85"/>
      <c r="H16" s="85"/>
      <c r="I16" s="85"/>
      <c r="J16" s="85"/>
      <c r="K16" s="4"/>
      <c r="L16" s="4"/>
      <c r="M16" s="85"/>
    </row>
    <row r="17" spans="1:13" ht="15">
      <c r="A17" s="96">
        <v>8</v>
      </c>
      <c r="B17" s="270"/>
      <c r="C17" s="247"/>
      <c r="D17" s="85"/>
      <c r="E17" s="85"/>
      <c r="F17" s="85"/>
      <c r="G17" s="85"/>
      <c r="H17" s="85"/>
      <c r="I17" s="85"/>
      <c r="J17" s="85"/>
      <c r="K17" s="4"/>
      <c r="L17" s="4"/>
      <c r="M17" s="85"/>
    </row>
    <row r="18" spans="1:13" ht="15">
      <c r="A18" s="96">
        <v>9</v>
      </c>
      <c r="B18" s="270"/>
      <c r="C18" s="247"/>
      <c r="D18" s="85"/>
      <c r="E18" s="85"/>
      <c r="F18" s="85"/>
      <c r="G18" s="85"/>
      <c r="H18" s="85"/>
      <c r="I18" s="85"/>
      <c r="J18" s="85"/>
      <c r="K18" s="4"/>
      <c r="L18" s="4"/>
      <c r="M18" s="85"/>
    </row>
    <row r="19" spans="1:13" ht="15">
      <c r="A19" s="96">
        <v>10</v>
      </c>
      <c r="B19" s="270"/>
      <c r="C19" s="247"/>
      <c r="D19" s="85"/>
      <c r="E19" s="85"/>
      <c r="F19" s="85"/>
      <c r="G19" s="85"/>
      <c r="H19" s="85"/>
      <c r="I19" s="85"/>
      <c r="J19" s="85"/>
      <c r="K19" s="4"/>
      <c r="L19" s="4"/>
      <c r="M19" s="85"/>
    </row>
    <row r="20" spans="1:13" ht="15">
      <c r="A20" s="96">
        <v>11</v>
      </c>
      <c r="B20" s="270"/>
      <c r="C20" s="247"/>
      <c r="D20" s="85"/>
      <c r="E20" s="85"/>
      <c r="F20" s="85"/>
      <c r="G20" s="85"/>
      <c r="H20" s="85"/>
      <c r="I20" s="85"/>
      <c r="J20" s="85"/>
      <c r="K20" s="4"/>
      <c r="L20" s="4"/>
      <c r="M20" s="85"/>
    </row>
    <row r="21" spans="1:13" ht="15">
      <c r="A21" s="96">
        <v>12</v>
      </c>
      <c r="B21" s="270"/>
      <c r="C21" s="247"/>
      <c r="D21" s="85"/>
      <c r="E21" s="85"/>
      <c r="F21" s="85"/>
      <c r="G21" s="85"/>
      <c r="H21" s="85"/>
      <c r="I21" s="85"/>
      <c r="J21" s="85"/>
      <c r="K21" s="4"/>
      <c r="L21" s="4"/>
      <c r="M21" s="85"/>
    </row>
    <row r="22" spans="1:13" ht="15">
      <c r="A22" s="96">
        <v>13</v>
      </c>
      <c r="B22" s="270"/>
      <c r="C22" s="247"/>
      <c r="D22" s="85"/>
      <c r="E22" s="85"/>
      <c r="F22" s="85"/>
      <c r="G22" s="85"/>
      <c r="H22" s="85"/>
      <c r="I22" s="85"/>
      <c r="J22" s="85"/>
      <c r="K22" s="4"/>
      <c r="L22" s="4"/>
      <c r="M22" s="85"/>
    </row>
    <row r="23" spans="1:13" ht="15">
      <c r="A23" s="96">
        <v>14</v>
      </c>
      <c r="B23" s="270"/>
      <c r="C23" s="247"/>
      <c r="D23" s="85"/>
      <c r="E23" s="85"/>
      <c r="F23" s="85"/>
      <c r="G23" s="85"/>
      <c r="H23" s="85"/>
      <c r="I23" s="85"/>
      <c r="J23" s="85"/>
      <c r="K23" s="4"/>
      <c r="L23" s="4"/>
      <c r="M23" s="85"/>
    </row>
    <row r="24" spans="1:13" ht="15">
      <c r="A24" s="96">
        <v>15</v>
      </c>
      <c r="B24" s="270"/>
      <c r="C24" s="247"/>
      <c r="D24" s="85"/>
      <c r="E24" s="85"/>
      <c r="F24" s="85"/>
      <c r="G24" s="85"/>
      <c r="H24" s="85"/>
      <c r="I24" s="85"/>
      <c r="J24" s="85"/>
      <c r="K24" s="4"/>
      <c r="L24" s="4"/>
      <c r="M24" s="85"/>
    </row>
    <row r="25" spans="1:13" ht="15">
      <c r="A25" s="96">
        <v>16</v>
      </c>
      <c r="B25" s="270"/>
      <c r="C25" s="247"/>
      <c r="D25" s="85"/>
      <c r="E25" s="85"/>
      <c r="F25" s="85"/>
      <c r="G25" s="85"/>
      <c r="H25" s="85"/>
      <c r="I25" s="85"/>
      <c r="J25" s="85"/>
      <c r="K25" s="4"/>
      <c r="L25" s="4"/>
      <c r="M25" s="85"/>
    </row>
    <row r="26" spans="1:13" ht="15">
      <c r="A26" s="96">
        <v>17</v>
      </c>
      <c r="B26" s="270"/>
      <c r="C26" s="247"/>
      <c r="D26" s="85"/>
      <c r="E26" s="85"/>
      <c r="F26" s="85"/>
      <c r="G26" s="85"/>
      <c r="H26" s="85"/>
      <c r="I26" s="85"/>
      <c r="J26" s="85"/>
      <c r="K26" s="4"/>
      <c r="L26" s="4"/>
      <c r="M26" s="85"/>
    </row>
    <row r="27" spans="1:13" ht="15">
      <c r="A27" s="96">
        <v>18</v>
      </c>
      <c r="B27" s="270"/>
      <c r="C27" s="247"/>
      <c r="D27" s="85"/>
      <c r="E27" s="85"/>
      <c r="F27" s="85"/>
      <c r="G27" s="85"/>
      <c r="H27" s="85"/>
      <c r="I27" s="85"/>
      <c r="J27" s="85"/>
      <c r="K27" s="4"/>
      <c r="L27" s="4"/>
      <c r="M27" s="85"/>
    </row>
    <row r="28" spans="1:13" ht="15">
      <c r="A28" s="96">
        <v>19</v>
      </c>
      <c r="B28" s="270"/>
      <c r="C28" s="247"/>
      <c r="D28" s="85"/>
      <c r="E28" s="85"/>
      <c r="F28" s="85"/>
      <c r="G28" s="85"/>
      <c r="H28" s="85"/>
      <c r="I28" s="85"/>
      <c r="J28" s="85"/>
      <c r="K28" s="4"/>
      <c r="L28" s="4"/>
      <c r="M28" s="85"/>
    </row>
    <row r="29" spans="1:13" ht="15">
      <c r="A29" s="96">
        <v>20</v>
      </c>
      <c r="B29" s="270"/>
      <c r="C29" s="247"/>
      <c r="D29" s="85"/>
      <c r="E29" s="85"/>
      <c r="F29" s="85"/>
      <c r="G29" s="85"/>
      <c r="H29" s="85"/>
      <c r="I29" s="85"/>
      <c r="J29" s="85"/>
      <c r="K29" s="4"/>
      <c r="L29" s="4"/>
      <c r="M29" s="85"/>
    </row>
    <row r="30" spans="1:13" ht="15">
      <c r="A30" s="96">
        <v>21</v>
      </c>
      <c r="B30" s="270"/>
      <c r="C30" s="247"/>
      <c r="D30" s="85"/>
      <c r="E30" s="85"/>
      <c r="F30" s="85"/>
      <c r="G30" s="85"/>
      <c r="H30" s="85"/>
      <c r="I30" s="85"/>
      <c r="J30" s="85"/>
      <c r="K30" s="4"/>
      <c r="L30" s="4"/>
      <c r="M30" s="85"/>
    </row>
    <row r="31" spans="1:13" ht="15">
      <c r="A31" s="96">
        <v>22</v>
      </c>
      <c r="B31" s="270"/>
      <c r="C31" s="247"/>
      <c r="D31" s="85"/>
      <c r="E31" s="85"/>
      <c r="F31" s="85"/>
      <c r="G31" s="85"/>
      <c r="H31" s="85"/>
      <c r="I31" s="85"/>
      <c r="J31" s="85"/>
      <c r="K31" s="4"/>
      <c r="L31" s="4"/>
      <c r="M31" s="85"/>
    </row>
    <row r="32" spans="1:13" ht="15">
      <c r="A32" s="96">
        <v>23</v>
      </c>
      <c r="B32" s="270"/>
      <c r="C32" s="247"/>
      <c r="D32" s="85"/>
      <c r="E32" s="85"/>
      <c r="F32" s="85"/>
      <c r="G32" s="85"/>
      <c r="H32" s="85"/>
      <c r="I32" s="85"/>
      <c r="J32" s="85"/>
      <c r="K32" s="4"/>
      <c r="L32" s="4"/>
      <c r="M32" s="85"/>
    </row>
    <row r="33" spans="1:13" ht="15">
      <c r="A33" s="96">
        <v>24</v>
      </c>
      <c r="B33" s="270"/>
      <c r="C33" s="247"/>
      <c r="D33" s="85"/>
      <c r="E33" s="85"/>
      <c r="F33" s="85"/>
      <c r="G33" s="85"/>
      <c r="H33" s="85"/>
      <c r="I33" s="85"/>
      <c r="J33" s="85"/>
      <c r="K33" s="4"/>
      <c r="L33" s="4"/>
      <c r="M33" s="85"/>
    </row>
    <row r="34" spans="1:13" ht="15">
      <c r="A34" s="85" t="s">
        <v>271</v>
      </c>
      <c r="B34" s="271"/>
      <c r="C34" s="247"/>
      <c r="D34" s="85"/>
      <c r="E34" s="85"/>
      <c r="F34" s="85"/>
      <c r="G34" s="85"/>
      <c r="H34" s="85"/>
      <c r="I34" s="85"/>
      <c r="J34" s="85"/>
      <c r="K34" s="4"/>
      <c r="L34" s="4"/>
      <c r="M34" s="85"/>
    </row>
    <row r="35" spans="1:13" ht="15">
      <c r="A35" s="85"/>
      <c r="B35" s="271"/>
      <c r="C35" s="247"/>
      <c r="D35" s="97"/>
      <c r="E35" s="97"/>
      <c r="F35" s="97"/>
      <c r="G35" s="97"/>
      <c r="H35" s="85"/>
      <c r="I35" s="85"/>
      <c r="J35" s="85"/>
      <c r="K35" s="85" t="s">
        <v>455</v>
      </c>
      <c r="L35" s="84">
        <f>SUM(L10:L34)</f>
        <v>1400</v>
      </c>
      <c r="M35" s="85"/>
    </row>
    <row r="36" spans="1:13" ht="15">
      <c r="A36" s="205"/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179"/>
    </row>
    <row r="37" spans="1:13" ht="15">
      <c r="A37" s="206" t="s">
        <v>456</v>
      </c>
      <c r="B37" s="206"/>
      <c r="C37" s="206"/>
      <c r="D37" s="205"/>
      <c r="E37" s="205"/>
      <c r="F37" s="205"/>
      <c r="G37" s="205"/>
      <c r="H37" s="205"/>
      <c r="I37" s="205"/>
      <c r="J37" s="205"/>
      <c r="K37" s="205"/>
      <c r="L37" s="179"/>
    </row>
    <row r="38" spans="1:13" ht="15">
      <c r="A38" s="206" t="s">
        <v>457</v>
      </c>
      <c r="B38" s="206"/>
      <c r="C38" s="206"/>
      <c r="D38" s="205"/>
      <c r="E38" s="205"/>
      <c r="F38" s="205"/>
      <c r="G38" s="205"/>
      <c r="H38" s="205"/>
      <c r="I38" s="205"/>
      <c r="J38" s="205"/>
      <c r="K38" s="205"/>
      <c r="L38" s="179"/>
    </row>
    <row r="39" spans="1:13" ht="15">
      <c r="A39" s="192" t="s">
        <v>458</v>
      </c>
      <c r="B39" s="192"/>
      <c r="C39" s="206"/>
      <c r="D39" s="179"/>
      <c r="E39" s="179"/>
      <c r="F39" s="179"/>
      <c r="G39" s="179"/>
      <c r="H39" s="179"/>
      <c r="I39" s="179"/>
      <c r="J39" s="179"/>
      <c r="K39" s="179"/>
      <c r="L39" s="179"/>
    </row>
    <row r="40" spans="1:13" ht="15">
      <c r="A40" s="192" t="s">
        <v>475</v>
      </c>
      <c r="B40" s="192"/>
      <c r="C40" s="206"/>
      <c r="D40" s="179"/>
      <c r="E40" s="179"/>
      <c r="F40" s="179"/>
      <c r="G40" s="179"/>
      <c r="H40" s="179"/>
      <c r="I40" s="179"/>
      <c r="J40" s="179"/>
      <c r="K40" s="179"/>
      <c r="L40" s="179"/>
    </row>
    <row r="41" spans="1:13" ht="15.75" customHeight="1">
      <c r="A41" s="474" t="s">
        <v>476</v>
      </c>
      <c r="B41" s="474"/>
      <c r="C41" s="474"/>
      <c r="D41" s="474"/>
      <c r="E41" s="474"/>
      <c r="F41" s="474"/>
      <c r="G41" s="474"/>
      <c r="H41" s="474"/>
      <c r="I41" s="474"/>
      <c r="J41" s="474"/>
      <c r="K41" s="474"/>
      <c r="L41" s="474"/>
    </row>
    <row r="42" spans="1:13" ht="15.75" customHeight="1">
      <c r="A42" s="474"/>
      <c r="B42" s="474"/>
      <c r="C42" s="474"/>
      <c r="D42" s="474"/>
      <c r="E42" s="474"/>
      <c r="F42" s="474"/>
      <c r="G42" s="474"/>
      <c r="H42" s="474"/>
      <c r="I42" s="474"/>
      <c r="J42" s="474"/>
      <c r="K42" s="474"/>
      <c r="L42" s="474"/>
    </row>
    <row r="43" spans="1:13">
      <c r="A43" s="202"/>
      <c r="B43" s="202"/>
      <c r="C43" s="202"/>
      <c r="D43" s="202"/>
      <c r="E43" s="202"/>
      <c r="F43" s="202"/>
      <c r="G43" s="202"/>
      <c r="H43" s="202"/>
      <c r="I43" s="202"/>
      <c r="J43" s="202"/>
      <c r="K43" s="202"/>
      <c r="L43" s="202"/>
    </row>
    <row r="44" spans="1:13" ht="15">
      <c r="A44" s="470" t="s">
        <v>107</v>
      </c>
      <c r="B44" s="470"/>
      <c r="C44" s="470"/>
      <c r="D44" s="248"/>
      <c r="E44" s="249"/>
      <c r="F44" s="249"/>
      <c r="G44" s="248"/>
      <c r="H44" s="248"/>
      <c r="I44" s="248"/>
      <c r="J44" s="248"/>
      <c r="K44" s="248"/>
      <c r="L44" s="179"/>
    </row>
    <row r="45" spans="1:13" ht="15">
      <c r="A45" s="248"/>
      <c r="B45" s="248"/>
      <c r="C45" s="249"/>
      <c r="D45" s="248"/>
      <c r="E45" s="249"/>
      <c r="F45" s="249"/>
      <c r="G45" s="248"/>
      <c r="H45" s="248"/>
      <c r="I45" s="248"/>
      <c r="J45" s="248"/>
      <c r="K45" s="250"/>
      <c r="L45" s="179"/>
    </row>
    <row r="46" spans="1:13" ht="15" customHeight="1">
      <c r="A46" s="248"/>
      <c r="B46" s="248"/>
      <c r="C46" s="249"/>
      <c r="D46" s="471" t="s">
        <v>263</v>
      </c>
      <c r="E46" s="471"/>
      <c r="F46" s="260"/>
      <c r="G46" s="251"/>
      <c r="H46" s="472" t="s">
        <v>460</v>
      </c>
      <c r="I46" s="472"/>
      <c r="J46" s="472"/>
      <c r="K46" s="252"/>
      <c r="L46" s="179"/>
    </row>
    <row r="47" spans="1:13" ht="15">
      <c r="A47" s="248"/>
      <c r="B47" s="248"/>
      <c r="C47" s="249"/>
      <c r="D47" s="248"/>
      <c r="E47" s="249"/>
      <c r="F47" s="249"/>
      <c r="G47" s="248"/>
      <c r="H47" s="473"/>
      <c r="I47" s="473"/>
      <c r="J47" s="473"/>
      <c r="K47" s="252"/>
      <c r="L47" s="179"/>
    </row>
    <row r="48" spans="1:13" ht="15">
      <c r="A48" s="248"/>
      <c r="B48" s="248"/>
      <c r="C48" s="249"/>
      <c r="D48" s="468" t="s">
        <v>139</v>
      </c>
      <c r="E48" s="468"/>
      <c r="F48" s="260"/>
      <c r="G48" s="251"/>
      <c r="H48" s="248"/>
      <c r="I48" s="248"/>
      <c r="J48" s="248"/>
      <c r="K48" s="248"/>
      <c r="L48" s="179"/>
    </row>
  </sheetData>
  <mergeCells count="8">
    <mergeCell ref="D48:E48"/>
    <mergeCell ref="A2:E2"/>
    <mergeCell ref="L3:M3"/>
    <mergeCell ref="A44:C44"/>
    <mergeCell ref="D46:E46"/>
    <mergeCell ref="H46:J47"/>
    <mergeCell ref="A41:L42"/>
    <mergeCell ref="C5:E5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6" right="0.19684820647419099" top="0.19684820647419099" bottom="0.19684820647419099" header="0.15748031496063" footer="0.15748031496063"/>
  <pageSetup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23</vt:i4>
      </vt:variant>
    </vt:vector>
  </HeadingPairs>
  <TitlesOfParts>
    <vt:vector size="49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4.2'!Область_печати</vt:lpstr>
      <vt:lpstr>'ფორმა 4.4'!Область_печати</vt:lpstr>
      <vt:lpstr>'ფორმა 4.5'!Область_печати</vt:lpstr>
      <vt:lpstr>'ფორმა 5.2'!Область_печати</vt:lpstr>
      <vt:lpstr>'ფორმა 5.4'!Область_печати</vt:lpstr>
      <vt:lpstr>'ფორმა 9.1'!Область_печати</vt:lpstr>
      <vt:lpstr>'ფორმა 9.2'!Область_печати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N4.1'!Область_печати</vt:lpstr>
      <vt:lpstr>'ფორმა N5'!Область_печати</vt:lpstr>
      <vt:lpstr>'ფორმა N5.1'!Область_печати</vt:lpstr>
      <vt:lpstr>'ფორმა N6'!Область_печати</vt:lpstr>
      <vt:lpstr>'ფორმა N6.1'!Область_печати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'შემაჯამებელი ფორმა'!Область_печати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Kakha</cp:lastModifiedBy>
  <cp:lastPrinted>2020-10-13T17:11:41Z</cp:lastPrinted>
  <dcterms:created xsi:type="dcterms:W3CDTF">2011-12-27T13:20:18Z</dcterms:created>
  <dcterms:modified xsi:type="dcterms:W3CDTF">2020-10-16T18:39:40Z</dcterms:modified>
</cp:coreProperties>
</file>