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0" windowWidth="20730" windowHeight="11760" tabRatio="954" firstSheet="12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21">'ფორმა 9.1'!$A$1:$I$36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9.7'!$A$1:$I$39</definedName>
    <definedName name="_xlnm.Print_Area" localSheetId="0">'ფორმა N1'!$A$1:$L$44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N8'!$A$1:$M$27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5725"/>
</workbook>
</file>

<file path=xl/calcChain.xml><?xml version="1.0" encoding="utf-8"?>
<calcChain xmlns="http://schemas.openxmlformats.org/spreadsheetml/2006/main">
  <c r="C10" i="7"/>
  <c r="L12" i="46"/>
  <c r="C18" i="47" l="1"/>
  <c r="A5" i="56"/>
  <c r="L21" i="46"/>
  <c r="D12" i="7"/>
  <c r="C12"/>
  <c r="D12" i="3"/>
  <c r="C10"/>
  <c r="C25" i="59"/>
  <c r="C24"/>
  <c r="C23"/>
  <c r="C21"/>
  <c r="C19"/>
  <c r="C18"/>
  <c r="C14"/>
  <c r="C2" i="28" l="1"/>
  <c r="G2" i="34"/>
  <c r="G2" i="30"/>
  <c r="I2" i="29"/>
  <c r="C2" i="26"/>
  <c r="A5" i="57"/>
  <c r="A6" i="59"/>
  <c r="D10" i="47" l="1"/>
  <c r="C13" i="59" s="1"/>
  <c r="C10" i="47"/>
  <c r="D12" i="40"/>
  <c r="C12"/>
  <c r="I29" i="35" l="1"/>
  <c r="A5" i="9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D26"/>
  <c r="D19"/>
  <c r="C19"/>
  <c r="D16"/>
  <c r="C16"/>
  <c r="D10"/>
  <c r="D9" s="1"/>
  <c r="D31" i="3"/>
  <c r="C31"/>
  <c r="C26" i="7" l="1"/>
  <c r="C22" i="59"/>
  <c r="C20" s="1"/>
  <c r="C9" i="7"/>
  <c r="D73" i="47"/>
  <c r="C73"/>
  <c r="D65"/>
  <c r="D59"/>
  <c r="C59"/>
  <c r="D54"/>
  <c r="C54"/>
  <c r="D48"/>
  <c r="D37"/>
  <c r="C11" i="59" s="1"/>
  <c r="C37" i="47"/>
  <c r="D33"/>
  <c r="C33"/>
  <c r="D24"/>
  <c r="C24"/>
  <c r="D15"/>
  <c r="C15"/>
  <c r="C14" l="1"/>
  <c r="C9" s="1"/>
  <c r="D14"/>
  <c r="D9" s="1"/>
  <c r="L40" i="46"/>
  <c r="H34" i="45"/>
  <c r="G34"/>
  <c r="I25" i="43"/>
  <c r="H25"/>
  <c r="G25"/>
  <c r="D27" i="3" l="1"/>
  <c r="C27"/>
  <c r="D17" i="28" l="1"/>
  <c r="C17"/>
  <c r="I25" i="29" l="1"/>
  <c r="D76" i="40" l="1"/>
  <c r="D67"/>
  <c r="D61"/>
  <c r="C61"/>
  <c r="D56"/>
  <c r="C56"/>
  <c r="D50"/>
  <c r="C50"/>
  <c r="D35"/>
  <c r="C35"/>
  <c r="D26"/>
  <c r="D20" s="1"/>
  <c r="C26"/>
  <c r="C20" s="1"/>
  <c r="D17"/>
  <c r="C17"/>
  <c r="A6"/>
  <c r="C16" l="1"/>
  <c r="C11" s="1"/>
  <c r="D16"/>
  <c r="D11" s="1"/>
  <c r="C10" i="59" s="1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5" i="5"/>
  <c r="A4" i="7"/>
  <c r="J25" i="10" l="1"/>
  <c r="I25"/>
  <c r="G24"/>
  <c r="F24"/>
  <c r="E24"/>
  <c r="D24"/>
  <c r="C24"/>
  <c r="B24"/>
  <c r="I40" l="1"/>
  <c r="I37" s="1"/>
  <c r="I33"/>
  <c r="I20"/>
  <c r="I18" s="1"/>
  <c r="I15"/>
  <c r="I11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10"/>
  <c r="D45" i="12"/>
  <c r="C45"/>
  <c r="D34"/>
  <c r="C34"/>
  <c r="D11"/>
  <c r="D10" s="1"/>
  <c r="C11"/>
  <c r="C10" s="1"/>
  <c r="J40" i="10"/>
  <c r="J37" s="1"/>
  <c r="F39"/>
  <c r="F36" s="1"/>
  <c r="D39"/>
  <c r="D36" s="1"/>
  <c r="B39"/>
  <c r="B36" s="1"/>
  <c r="J33"/>
  <c r="F32"/>
  <c r="D32"/>
  <c r="B32"/>
  <c r="J20"/>
  <c r="J18" s="1"/>
  <c r="F19"/>
  <c r="F17" s="1"/>
  <c r="D19"/>
  <c r="D17" s="1"/>
  <c r="B19"/>
  <c r="B17" s="1"/>
  <c r="J15"/>
  <c r="F14"/>
  <c r="D14"/>
  <c r="B14"/>
  <c r="J11"/>
  <c r="F10"/>
  <c r="D10"/>
  <c r="B10"/>
  <c r="D17" i="5"/>
  <c r="C17"/>
  <c r="D14"/>
  <c r="C14"/>
  <c r="D11"/>
  <c r="C11"/>
  <c r="D19" i="3"/>
  <c r="C19"/>
  <c r="D16"/>
  <c r="C16"/>
  <c r="D10" i="5" l="1"/>
  <c r="C10"/>
  <c r="C26" i="3"/>
  <c r="D10"/>
  <c r="B9" i="10"/>
  <c r="D44" i="12"/>
  <c r="J10" i="10"/>
  <c r="D26" i="3"/>
  <c r="C44" i="12"/>
  <c r="D9" i="10"/>
  <c r="F9"/>
  <c r="C9" i="3" l="1"/>
  <c r="D9"/>
  <c r="C17" i="59" s="1"/>
</calcChain>
</file>

<file path=xl/sharedStrings.xml><?xml version="1.0" encoding="utf-8"?>
<sst xmlns="http://schemas.openxmlformats.org/spreadsheetml/2006/main" count="1476" uniqueCount="710">
  <si>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</si>
  <si>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</si>
  <si>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</si>
  <si>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</si>
  <si>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</si>
  <si>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</si>
  <si>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</si>
  <si>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</si>
  <si>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</si>
  <si>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</si>
  <si>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</si>
  <si>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</si>
  <si>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</si>
  <si>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</si>
  <si>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</si>
  <si>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</si>
  <si>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</si>
  <si>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</si>
  <si>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</si>
  <si>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</si>
  <si>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</si>
  <si>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</si>
  <si>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</si>
  <si>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</si>
  <si>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</si>
  <si>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</si>
  <si>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</si>
  <si>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</si>
  <si>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</si>
  <si>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</si>
  <si>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</si>
  <si>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</si>
  <si>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</si>
  <si>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</si>
  <si>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</si>
  <si>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</si>
  <si>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</si>
  <si>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</si>
  <si>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</si>
  <si>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</si>
  <si>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</si>
  <si>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</si>
  <si>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</si>
  <si>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</si>
  <si>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</si>
  <si>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</si>
  <si>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</si>
  <si>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</si>
  <si>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</si>
  <si>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</si>
  <si>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</si>
  <si>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</si>
  <si>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</si>
  <si>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</si>
  <si>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</si>
  <si>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</si>
  <si>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</si>
  <si>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</si>
  <si>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</si>
  <si>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</si>
  <si>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</si>
  <si>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</si>
  <si>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</si>
  <si>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</si>
  <si>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</si>
  <si>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</si>
  <si>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</si>
  <si>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</si>
  <si>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</si>
  <si>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</si>
  <si>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</si>
  <si>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</si>
  <si>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</si>
  <si>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</si>
  <si>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</si>
  <si>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</si>
  <si>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</si>
  <si>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</si>
  <si>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</si>
  <si>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</si>
  <si>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</si>
  <si>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</si>
  <si>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</si>
  <si>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</si>
  <si>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</si>
  <si>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</si>
  <si>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</si>
  <si>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</si>
  <si>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</si>
  <si>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</si>
  <si>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</si>
  <si>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</si>
  <si>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</si>
  <si>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</si>
  <si>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</si>
  <si>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</si>
  <si>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</si>
  <si>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</si>
  <si>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</si>
  <si>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</si>
  <si>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</si>
  <si>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</si>
  <si>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</si>
  <si>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</si>
  <si>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</si>
  <si>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</si>
  <si>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</si>
  <si>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</si>
  <si>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</si>
  <si>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</si>
  <si>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</si>
  <si>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</si>
  <si>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</si>
  <si>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</si>
  <si>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</si>
  <si>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</si>
  <si>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</si>
  <si>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</si>
  <si>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</si>
  <si>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</si>
  <si>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</si>
  <si>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</si>
  <si>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</si>
  <si>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</si>
  <si>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</si>
  <si>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</si>
  <si>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</si>
  <si>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</si>
  <si>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</si>
  <si>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</si>
  <si>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</si>
  <si>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</si>
  <si>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</si>
  <si>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</si>
  <si>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</si>
  <si>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</si>
  <si>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</si>
  <si>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</si>
  <si>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</si>
  <si>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</si>
  <si>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</si>
  <si>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</si>
  <si>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</si>
  <si>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</si>
  <si>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</si>
  <si>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</si>
  <si>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</si>
  <si>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</si>
  <si>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</si>
  <si>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</si>
  <si>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</si>
  <si>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</si>
  <si>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</si>
  <si>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</si>
  <si>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</si>
  <si>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</si>
  <si>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</si>
  <si>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</si>
  <si>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</si>
  <si>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</si>
  <si>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</si>
  <si>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</si>
  <si>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</si>
  <si>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</si>
  <si>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</si>
  <si>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</si>
  <si>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</si>
  <si>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</si>
  <si>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</si>
  <si>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</si>
  <si>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</si>
  <si>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</si>
  <si>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</si>
  <si>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</si>
  <si>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</si>
  <si>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</si>
  <si>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</si>
  <si>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</si>
  <si>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</si>
  <si>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</si>
  <si>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</si>
  <si>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</si>
  <si>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</si>
  <si>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</si>
  <si>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</si>
  <si>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</si>
  <si>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</si>
  <si>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</si>
  <si>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</si>
  <si>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</si>
  <si>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</si>
  <si>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</si>
  <si>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</si>
  <si>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</si>
  <si>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</si>
  <si>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</si>
  <si>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</si>
  <si>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</si>
  <si>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</si>
  <si>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</si>
  <si>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</si>
  <si>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</si>
  <si>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</si>
  <si>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</si>
  <si>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</si>
  <si>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</si>
  <si>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</si>
  <si>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</si>
  <si>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</si>
  <si>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</si>
  <si>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</si>
  <si>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</si>
  <si>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</si>
  <si>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</si>
  <si>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</si>
  <si>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</si>
  <si>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</si>
  <si>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</si>
  <si>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</si>
  <si>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</si>
  <si>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</si>
  <si>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</si>
  <si>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</si>
  <si>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</si>
  <si>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</si>
  <si>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</si>
  <si>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</si>
  <si>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</si>
  <si>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</si>
  <si>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</si>
  <si>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</si>
  <si>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</si>
  <si>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</si>
  <si>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</si>
  <si>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</si>
  <si>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</si>
  <si>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</si>
  <si>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</si>
  <si>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</si>
  <si>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</si>
  <si>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</si>
  <si>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</si>
  <si>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</si>
  <si>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</si>
  <si>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</si>
  <si>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</si>
  <si>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</si>
  <si>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</si>
  <si>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</si>
  <si>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</si>
  <si>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</si>
  <si>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</si>
  <si>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</si>
  <si>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</si>
  <si>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</si>
  <si>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</si>
  <si>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</si>
  <si>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</si>
  <si>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</si>
  <si>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</si>
  <si>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</si>
  <si>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</si>
  <si>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</si>
  <si>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</si>
  <si>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</si>
  <si>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</si>
  <si>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</si>
  <si>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</si>
  <si>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</si>
  <si>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</si>
  <si>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</si>
  <si>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</si>
  <si>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</si>
  <si>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</si>
  <si>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</si>
  <si>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</si>
  <si>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</si>
  <si>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</si>
  <si>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</si>
  <si>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</si>
  <si>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</si>
  <si>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</si>
  <si>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</si>
  <si>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</si>
  <si>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</si>
  <si>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</si>
  <si>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</si>
  <si>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</si>
  <si>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</si>
  <si>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</si>
  <si>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</si>
  <si>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</si>
  <si>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</si>
  <si>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</si>
  <si>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</si>
  <si>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</si>
  <si>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</si>
  <si>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</si>
  <si>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</si>
  <si>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</si>
  <si>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</si>
  <si>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</si>
  <si>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</si>
  <si>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</si>
  <si>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</si>
  <si>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</si>
  <si>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</si>
  <si>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</si>
  <si>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</si>
  <si>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</si>
  <si>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</si>
  <si>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</si>
  <si>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</si>
  <si>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</si>
  <si>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</si>
  <si>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</si>
  <si>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</si>
  <si>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</si>
  <si>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</si>
  <si>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</si>
  <si>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</si>
  <si>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</si>
  <si>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</si>
  <si>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</si>
  <si>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</si>
  <si>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</si>
  <si>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</si>
  <si>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</si>
  <si>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</si>
  <si>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</si>
  <si>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</si>
  <si>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</si>
  <si>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</si>
  <si>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</si>
  <si>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</si>
  <si>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</si>
  <si>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</si>
  <si>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</si>
  <si>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</si>
  <si>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</si>
  <si>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</si>
  <si>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</si>
  <si>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</si>
  <si>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</si>
  <si>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</si>
  <si>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</si>
  <si>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</si>
  <si>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</si>
  <si>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</si>
  <si>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</si>
  <si>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</si>
  <si>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</si>
  <si>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</si>
  <si>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</si>
  <si>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</si>
  <si>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</si>
  <si>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</si>
  <si>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</si>
  <si>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</si>
  <si>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</si>
  <si>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</si>
  <si>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</si>
  <si>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</si>
  <si>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</si>
  <si>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</si>
  <si>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</si>
  <si>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</si>
  <si>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</si>
  <si>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</si>
  <si>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</si>
  <si>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</si>
  <si>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</si>
  <si>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</si>
  <si>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</si>
  <si>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</si>
  <si>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</si>
  <si>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</si>
  <si>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</si>
  <si>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</si>
  <si>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</si>
  <si>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</si>
  <si>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</si>
  <si>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</si>
  <si>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</si>
  <si>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</si>
  <si>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</si>
  <si>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</si>
  <si>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</si>
  <si>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</si>
  <si>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</si>
  <si>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</si>
  <si>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</si>
  <si>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</si>
  <si>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</si>
  <si>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</si>
  <si>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</si>
  <si>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</si>
  <si>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</si>
  <si>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</si>
  <si>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</si>
  <si>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</si>
  <si>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</si>
  <si>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</si>
  <si>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</si>
  <si>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</si>
  <si>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</si>
  <si>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</si>
  <si>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</si>
  <si>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</si>
  <si>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</si>
  <si>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</si>
  <si>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</si>
  <si>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</si>
  <si>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</si>
  <si>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</si>
  <si>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</si>
  <si>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</si>
  <si>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</si>
  <si>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</si>
  <si>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</si>
  <si>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</si>
  <si>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</si>
  <si>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</si>
  <si>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</si>
  <si>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</si>
  <si>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</si>
  <si>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</si>
  <si>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</si>
  <si>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</si>
  <si>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</si>
  <si>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</si>
  <si>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</si>
  <si>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</si>
  <si>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</si>
  <si>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</si>
  <si>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</si>
  <si>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</si>
  <si>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</si>
  <si>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</si>
  <si>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</si>
  <si>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</si>
  <si>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</si>
  <si>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</si>
  <si>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</si>
  <si>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</si>
  <si>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</si>
  <si>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</si>
  <si>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</si>
  <si>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</si>
  <si>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</si>
  <si>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</si>
  <si>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</si>
  <si>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</si>
  <si>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</si>
  <si>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</si>
  <si>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</si>
  <si>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</si>
  <si>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</si>
  <si>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</si>
  <si>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</si>
  <si>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</si>
  <si>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</si>
  <si>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</si>
  <si>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</si>
  <si>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</si>
  <si>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</si>
  <si>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</si>
  <si>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</si>
  <si>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</si>
  <si>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</si>
  <si>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</si>
  <si>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</si>
  <si>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</si>
  <si>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</si>
  <si>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</si>
  <si>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</si>
  <si>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</si>
  <si>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</si>
  <si>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</si>
  <si>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</si>
  <si>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</si>
  <si>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</si>
  <si>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</si>
  <si>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</si>
  <si>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</si>
  <si>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</si>
  <si>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</si>
  <si>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</si>
  <si>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</si>
  <si>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</si>
  <si>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</si>
  <si>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</si>
  <si>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</si>
  <si>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</si>
  <si>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</si>
  <si>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</si>
  <si>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</si>
  <si>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</si>
  <si>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</si>
  <si>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</si>
  <si>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</si>
  <si>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</si>
  <si>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</si>
  <si>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</si>
  <si>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</si>
  <si>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</si>
  <si>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</si>
  <si>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</si>
  <si>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</si>
  <si>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</si>
  <si>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</si>
  <si>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</si>
  <si>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ქართული მარში ეროვნული მოძრაობა ს/კ 415030380</t>
  </si>
  <si>
    <t>24.08.2020</t>
  </si>
  <si>
    <t>ფულადი შემოწირულობა</t>
  </si>
  <si>
    <t>სს "საქართველოს ბანკი"</t>
  </si>
  <si>
    <t>ბრენდირებული აქსესუარებით რკლამის ხარჯი</t>
  </si>
  <si>
    <t xml:space="preserve">შპს "ვესტა ტექსტილი" </t>
  </si>
  <si>
    <t xml:space="preserve">მპგ ქართული მარში ეროვნული მოძრაობა </t>
  </si>
  <si>
    <t>ცალი</t>
  </si>
  <si>
    <t>საქართველოს ბანკი</t>
  </si>
  <si>
    <t>GE56BG0000000346108024</t>
  </si>
  <si>
    <t>23.07.2020</t>
  </si>
  <si>
    <t>აგვისტო 2020</t>
  </si>
  <si>
    <t>18.09.2020</t>
  </si>
  <si>
    <t>შპს ვესტა ტექსტილი</t>
  </si>
  <si>
    <t>მპგ "ქართული მარში-ეროვნული მოძრაობა"</t>
  </si>
  <si>
    <t>შპს ვესტა</t>
  </si>
  <si>
    <t>ბეჭდური რეკლამი ხარჯი</t>
  </si>
  <si>
    <t>წებოვანი ფირი პრიალა</t>
  </si>
  <si>
    <t>კვ.მ</t>
  </si>
  <si>
    <t>ბრენდირებული და ბეჭდური პროდუქციის  დამზადება</t>
  </si>
  <si>
    <t>ბრენდირებული მაისური                 ( სუპრემი)</t>
  </si>
  <si>
    <t>22.09.2020-12.10.2020</t>
  </si>
  <si>
    <t>28.09.2020</t>
  </si>
  <si>
    <t>შპს ჯეოლენდ+</t>
  </si>
  <si>
    <t>სამგორის რაიონის საარჩევნო ოლქეის უბნების რუკები</t>
  </si>
  <si>
    <t>ბუკლეტები</t>
  </si>
  <si>
    <t>02.10.200</t>
  </si>
  <si>
    <t>შპს პოლიმაქს გრუპი</t>
  </si>
  <si>
    <t>ა2 პოსტერი</t>
  </si>
  <si>
    <t>ბანერი გადაჭიმვით</t>
  </si>
  <si>
    <t xml:space="preserve">დაბეჭდილი ბანერი </t>
  </si>
  <si>
    <t xml:space="preserve">დაბეჭდილი სტიკერი მონტაჟით </t>
  </si>
  <si>
    <t>სამგორის საარჩევნო ოლქის რუკა</t>
  </si>
  <si>
    <t>იქს სტენდი 80*180</t>
  </si>
  <si>
    <t>07.10.2020</t>
  </si>
  <si>
    <t>10.10.2020</t>
  </si>
  <si>
    <t>შპს ასავალ-დასავალის  სტამბა</t>
  </si>
  <si>
    <t>გიორგი გაბედავა</t>
  </si>
  <si>
    <t>თქვენი ღირსეული ხმა საქართველოს პარლამენტში გიორგი გაბედავა</t>
  </si>
  <si>
    <t>ბექა</t>
  </si>
  <si>
    <t>რევაზიშვილი</t>
  </si>
  <si>
    <t>საარჩევნო შტაბის ხელმძღვანელის თანაშემწე</t>
  </si>
  <si>
    <t>ზაალ სარაჯიშვილი</t>
  </si>
  <si>
    <t>სარაჯიშვილი</t>
  </si>
  <si>
    <t>იურიდიული დეპარტამენტის უფროსი</t>
  </si>
  <si>
    <t>კახაბერ</t>
  </si>
  <si>
    <t>კაპანაძე</t>
  </si>
  <si>
    <t>01011085621</t>
  </si>
  <si>
    <t>01030015724</t>
  </si>
  <si>
    <t>01030015881</t>
  </si>
  <si>
    <t>ფინანსური მენეჯერი</t>
  </si>
  <si>
    <t>აროშიძე</t>
  </si>
  <si>
    <t>ქრისტინე</t>
  </si>
  <si>
    <t>61006071782</t>
  </si>
  <si>
    <t>საარჩევნო შტაბის პრეს-სამსახურის ხელმძრვანელი</t>
  </si>
  <si>
    <t>იჯარა</t>
  </si>
  <si>
    <t>ქ. თბილისი რუსთაველის გამზირი N1</t>
  </si>
  <si>
    <t>01,15,04,026/001,01/054</t>
  </si>
  <si>
    <t>01017032733</t>
  </si>
  <si>
    <t>ალექსანდრე გურგენიძე</t>
  </si>
  <si>
    <t>ქ,ბათუმი ფარნავაზ მეფის ქუჩა N74</t>
  </si>
  <si>
    <t>05,22,30,024,01,009</t>
  </si>
  <si>
    <t>ჯუმბერ თავართქილაძე</t>
  </si>
  <si>
    <t>ქ.რუსთავი, მესხიშვილის ქუჩა, #5/50</t>
  </si>
  <si>
    <t>02.04.02.002.01.050</t>
  </si>
  <si>
    <t>01.09.2020-01.11.2020</t>
  </si>
  <si>
    <t> 05001006304</t>
  </si>
  <si>
    <t>მარიამ ზედგინიძე</t>
  </si>
  <si>
    <t>ქ. ქუთაისი, ჯიბლაძის ქ. № 26 / თამარ მეფის ქ. №34;</t>
  </si>
  <si>
    <t xml:space="preserve"> 03.03.26.226.01.505</t>
  </si>
  <si>
    <t> 60001018311</t>
  </si>
  <si>
    <t xml:space="preserve">ვალერი მანაგაძე </t>
  </si>
  <si>
    <t>ქ.ხაშური კოსტავას ქ N 4</t>
  </si>
  <si>
    <t>69.08.03.004.01.501</t>
  </si>
  <si>
    <t>კლარა ბლუაშვილი</t>
  </si>
  <si>
    <t>მარიამ</t>
  </si>
  <si>
    <t>თქვენი ღირსეული ხმა საქართველოს პარლამენტში გოგა  მგალობლიშვილი</t>
  </si>
  <si>
    <t>11.10.2020</t>
  </si>
  <si>
    <t>გოგა  მგალობლიშვილი</t>
  </si>
  <si>
    <t>ირაკლი შიხიაშვილი</t>
  </si>
  <si>
    <t>თქვენი ღირსეული ხმა საქართველოს პარლამენტში ირაკლი შიხიაშვილი</t>
  </si>
  <si>
    <t>გურამ საღარაძე</t>
  </si>
  <si>
    <t>თქვენი ღირსეული ხმა საქართველოს პარლამენტში გურამ საღარაძე</t>
  </si>
  <si>
    <t>მიხეილ ჭავჭანიძე</t>
  </si>
  <si>
    <t>თქვენი ღირსეული ხმა საქართველოს პარლამენტში მიხეილ ჭავჭანიძე</t>
  </si>
  <si>
    <t>გიორგი ლაფანაშვილი</t>
  </si>
  <si>
    <t>თქვენი ღირსეული ხმა საქართველოს პარლამენტში გიორგი ლაფანაშვილი</t>
  </si>
  <si>
    <t>კახაბერ კობახიძე</t>
  </si>
  <si>
    <t>თქვენი ღირსეული ხმა საქართველოს პარლამენტში კახაბერ კობახიძე</t>
  </si>
  <si>
    <t>გიორგი გიგაური</t>
  </si>
  <si>
    <t>თქვენი ღირსეული ხმა საქართველოს პარლამენტში გიორგი გიგაური</t>
  </si>
  <si>
    <t>12.10.2020</t>
  </si>
  <si>
    <t>ბილბორდი</t>
  </si>
  <si>
    <t>თენგიზ ქეთელაური ალექსი არაბული</t>
  </si>
  <si>
    <t>თქვენი ღირსეული ხმა საქართველოს პარლამენტში თენგიზ ქეთელაური ალექსი არაბული</t>
  </si>
  <si>
    <t>თქვენი ღირსეული ხმა საქართველოს პარლამენტში-ავთანდილ დიასამიძე,მიხეილ მახარაძე,თემურ მახარაძე,გია გოგიტიძე,თენგიზ ჯაფარიძე,ნაბი დოლიძე</t>
  </si>
  <si>
    <t>ავთანდილ დიასამიძე,მიხეილ მახარაძე,თემურ მახარაძე,გია გოგიტიძე,თენგიზ ჯაფარიძე,ნაბი დოლიძე</t>
  </si>
  <si>
    <t>თქვენი ღირსეული ხმა საქართველოს პარლამენტში-ოლეგი სანდროშვილი</t>
  </si>
  <si>
    <t>ოლეგი სანდროშვილი</t>
  </si>
  <si>
    <t>თქვენი ღირსეული ხმა საქართველოს პარლამენტში-ანზორი ფორჩხიძე</t>
  </si>
  <si>
    <t>ანზორი ფორჩხიძე</t>
  </si>
  <si>
    <t>თქვენი ღირსეული ხმა საქართველოს პარლამენტში-ერმილე ნემსაძე</t>
  </si>
  <si>
    <t>ერმილე ნემსაძე</t>
  </si>
  <si>
    <t>შპს აუთდორ.ჯი</t>
  </si>
  <si>
    <t xml:space="preserve">სარეკლამო ზედაპირი მონტაჟით დიღომი-გლდანის შემაერთებელ გზაზე        </t>
  </si>
  <si>
    <r>
      <t>ბუღალტერი</t>
    </r>
    <r>
      <rPr>
        <sz val="14"/>
        <rFont val="Sylfaen"/>
        <family val="1"/>
      </rPr>
      <t xml:space="preserve"> (ან საამისოდ უფლებამოსილი პასუხისმგებელი პირი)</t>
    </r>
  </si>
  <si>
    <t>ელიზბარაშვილი მიხეილ</t>
  </si>
  <si>
    <t>01024018481</t>
  </si>
  <si>
    <t>GE36BG0000000366006867</t>
  </si>
  <si>
    <t>01024053634</t>
  </si>
  <si>
    <t>ანდრიაძე თამთა</t>
  </si>
  <si>
    <t>GE91BG0000000749627200</t>
  </si>
  <si>
    <t>შპს პრინტ გრუპი</t>
  </si>
  <si>
    <t>22.09.2020</t>
  </si>
  <si>
    <t>ბანერი 670*146</t>
  </si>
  <si>
    <t>ბანერი 700*240</t>
  </si>
  <si>
    <t>დეპუტატობის კანდიდატების სარეკლამო გაზეთების ბეჭდვა</t>
  </si>
  <si>
    <t>01.09.2020</t>
  </si>
  <si>
    <t>შპს მაგთიკომი</t>
  </si>
  <si>
    <t>კავშირგაბმულობის მომსახურეობა</t>
  </si>
  <si>
    <t>01.08.2020</t>
  </si>
  <si>
    <t>ბექა რევაზიშვილი</t>
  </si>
  <si>
    <t>კახაბერ კაპანაძე</t>
  </si>
  <si>
    <t>ქრისტინე აროშიძე</t>
  </si>
  <si>
    <t>სსიპ შემოსავლების სამსახური</t>
  </si>
  <si>
    <t>საპენსიო სააგენტო</t>
  </si>
  <si>
    <t>ქ.ზუგდიდი რუსთაველის ქ N 11</t>
  </si>
  <si>
    <t>43.31.54.100</t>
  </si>
  <si>
    <t>25.09.2020-01.11.2020</t>
  </si>
  <si>
    <t>ლელა სესქურია</t>
  </si>
  <si>
    <t>თეთრიწყარო დიდგორის ქ.N27</t>
  </si>
  <si>
    <t>84.01.33.193</t>
  </si>
  <si>
    <t>01.10.2020-01.11.2020</t>
  </si>
  <si>
    <t>ნიკოლოზ ბარნაბიშვილი</t>
  </si>
  <si>
    <t xml:space="preserve">ქ. თბილისი მ/ს ახმეტელის თეატრი მუხიანისკენ მიმავალ გზაზე ნაკვეთი 01/068 მე-3 სართული </t>
  </si>
  <si>
    <t>01.11.13.001.079.01.03.001</t>
  </si>
  <si>
    <t>ზაზა ჩიტაია</t>
  </si>
  <si>
    <t>ინგა ცუცქირიძე</t>
  </si>
  <si>
    <t>ახალციხე  რუსთაველის ქ N 58</t>
  </si>
  <si>
    <t>62.09.54.248</t>
  </si>
  <si>
    <t>შორენა ჩარგეიშვილი</t>
  </si>
  <si>
    <t>ქ. თბილისი დოდაშვილის ქ.N1</t>
  </si>
  <si>
    <t>01.17.12.042.005.01.502</t>
  </si>
  <si>
    <t>ს/ს ა.ს.ს ლაგოდეხი</t>
  </si>
  <si>
    <t>ქ. ლაგოდეხი წმ.ნინოს ქ.N1</t>
  </si>
  <si>
    <t>თამაზ კევლიშვილი</t>
  </si>
  <si>
    <t>საგარეჯო ერეკლე II ქ N 55</t>
  </si>
  <si>
    <t>55.12.52.105.01.525</t>
  </si>
  <si>
    <t>ემზარ კაკაბაძე</t>
  </si>
  <si>
    <t>01..12.14.071..037</t>
  </si>
  <si>
    <t>ქ. თბილისი წერონისის ქ N115-117</t>
  </si>
  <si>
    <t>მიხეილ ელიზბარაშვილი</t>
  </si>
  <si>
    <t>01020006196</t>
  </si>
  <si>
    <t>01006008588</t>
  </si>
  <si>
    <t>01003003085</t>
  </si>
  <si>
    <t>01001057557</t>
  </si>
  <si>
    <t>01024018841</t>
  </si>
  <si>
    <t>01.19.34.002.128.02.03.505</t>
  </si>
  <si>
    <t>ქ. თბილისი მოსკოვის გამზირი N14 ა</t>
  </si>
  <si>
    <t>მაყვალა ჟღენტი</t>
  </si>
  <si>
    <t>12003000086</t>
  </si>
  <si>
    <t>81.02.95.870</t>
  </si>
  <si>
    <t>ქ. თბილისი სოფელი ტაბახმელა</t>
  </si>
  <si>
    <t>იმანი ხალილოვი</t>
  </si>
  <si>
    <t>28001084833</t>
  </si>
  <si>
    <t>83.02.32.004.01.50</t>
  </si>
  <si>
    <t>მარნეული რუსთაველის ქ N 27</t>
  </si>
  <si>
    <t>ქ. თბილისი ზ.ფალიაშვილის N55</t>
  </si>
  <si>
    <t>01.14.11.003.002.01.011</t>
  </si>
  <si>
    <t>01029005923</t>
  </si>
  <si>
    <t>ხათუნა ასათიანი</t>
  </si>
  <si>
    <t>რამაზ ზოიძე</t>
  </si>
  <si>
    <t>01007011489</t>
  </si>
  <si>
    <t>26.26.01.628.01.503</t>
  </si>
  <si>
    <t>ქ. ოზურგეთი  გ.ეპისკოპოსის ქ.N2</t>
  </si>
  <si>
    <t>ქ. გორი სტალინის ქ.N3</t>
  </si>
  <si>
    <t>23.09.2020-01.11.2020</t>
  </si>
  <si>
    <t>66.05.17.240.01.043</t>
  </si>
  <si>
    <t>59001036668</t>
  </si>
  <si>
    <t>გიორგი გვერდწითელი</t>
  </si>
  <si>
    <t>01.10.2020-05.11.2020</t>
  </si>
  <si>
    <t xml:space="preserve">                         საპენსიო ფონდი  38 ლარი</t>
  </si>
  <si>
    <t>საპენსიო ფონდის  2%</t>
  </si>
  <si>
    <t>ქ.წალკა ათენის ქ N 40</t>
  </si>
  <si>
    <t>85.2125.455</t>
  </si>
  <si>
    <t>01.10.2020-01.12.2020</t>
  </si>
  <si>
    <t>52001024843</t>
  </si>
  <si>
    <t>სოფიკო ზოიძე</t>
  </si>
  <si>
    <t>ქ. თბილისი დ. აღმაშენებლის გამზირი N108-110</t>
  </si>
  <si>
    <t>05.10.2020-05.11.2020</t>
  </si>
  <si>
    <t>ნინო კლდიაშვილი</t>
  </si>
  <si>
    <t>25.09.2020</t>
  </si>
  <si>
    <t>23.09.2020</t>
  </si>
  <si>
    <t>საშემოსავლო</t>
  </si>
  <si>
    <t>საპენსიო 2%+2 %</t>
  </si>
  <si>
    <t>54.01.54.306</t>
  </si>
  <si>
    <t>01.13.08.007.008.02.515</t>
  </si>
  <si>
    <t>01025006733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</si>
</sst>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[Black]#,##0.00;[Red]\(#,##0.00\);[Black]#,##0.00"/>
  </numFmts>
  <fonts count="4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rgb="FF444444"/>
      <name val="Arial"/>
      <family val="2"/>
    </font>
    <font>
      <b/>
      <sz val="14"/>
      <name val="Sylfaen"/>
      <family val="1"/>
    </font>
    <font>
      <sz val="14"/>
      <color theme="1"/>
      <name val="Sylfaen"/>
      <family val="1"/>
    </font>
    <font>
      <sz val="14"/>
      <name val="Sylfaen"/>
      <family val="1"/>
    </font>
    <font>
      <b/>
      <sz val="14"/>
      <color theme="1"/>
      <name val="Sylfaen"/>
      <family val="1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53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3" fontId="17" fillId="4" borderId="1" xfId="1" applyNumberFormat="1" applyFont="1" applyFill="1" applyBorder="1" applyAlignment="1" applyProtection="1">
      <alignment horizontal="right" vertical="center" wrapText="1"/>
    </xf>
    <xf numFmtId="3" fontId="22" fillId="4" borderId="1" xfId="1" applyNumberFormat="1" applyFont="1" applyFill="1" applyBorder="1" applyAlignment="1" applyProtection="1">
      <alignment horizontal="right" vertical="center" wrapText="1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17" fillId="4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17" fillId="4" borderId="1" xfId="2" applyFont="1" applyFill="1" applyBorder="1" applyAlignment="1" applyProtection="1">
      <alignment horizontal="right" vertical="top"/>
    </xf>
    <xf numFmtId="0" fontId="22" fillId="4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24" fillId="4" borderId="8" xfId="2" applyFont="1" applyFill="1" applyBorder="1" applyAlignment="1" applyProtection="1">
      <alignment horizontal="center" vertical="top" wrapText="1"/>
    </xf>
    <xf numFmtId="0" fontId="24" fillId="4" borderId="27" xfId="2" applyFont="1" applyFill="1" applyBorder="1" applyAlignment="1" applyProtection="1">
      <alignment horizontal="center" vertical="top" wrapText="1"/>
    </xf>
    <xf numFmtId="1" fontId="24" fillId="4" borderId="27" xfId="2" applyNumberFormat="1" applyFont="1" applyFill="1" applyBorder="1" applyAlignment="1" applyProtection="1">
      <alignment horizontal="center" vertical="top" wrapText="1"/>
    </xf>
    <xf numFmtId="1" fontId="24" fillId="4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4" borderId="1" xfId="4" applyFont="1" applyFill="1" applyBorder="1" applyAlignment="1" applyProtection="1">
      <alignment vertical="center" wrapText="1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20" fillId="4" borderId="0" xfId="4" applyFont="1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0" fontId="17" fillId="4" borderId="0" xfId="1" applyFont="1" applyFill="1" applyProtection="1">
      <protection locked="0"/>
    </xf>
    <xf numFmtId="0" fontId="23" fillId="4" borderId="0" xfId="1" applyFont="1" applyFill="1" applyAlignment="1" applyProtection="1">
      <alignment horizontal="center" vertical="center" wrapText="1"/>
      <protection locked="0"/>
    </xf>
    <xf numFmtId="0" fontId="19" fillId="4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8" xfId="2" applyFont="1" applyFill="1" applyBorder="1" applyAlignment="1" applyProtection="1">
      <alignment horizontal="center" vertical="top" wrapText="1"/>
      <protection locked="0"/>
    </xf>
    <xf numFmtId="1" fontId="24" fillId="0" borderId="29" xfId="2" applyNumberFormat="1" applyFont="1" applyFill="1" applyBorder="1" applyAlignment="1" applyProtection="1">
      <alignment horizontal="left" vertical="top" wrapText="1"/>
      <protection locked="0"/>
    </xf>
    <xf numFmtId="0" fontId="26" fillId="4" borderId="1" xfId="2" applyFont="1" applyFill="1" applyBorder="1" applyAlignment="1" applyProtection="1">
      <alignment horizontal="center" vertical="top" wrapText="1"/>
    </xf>
    <xf numFmtId="1" fontId="26" fillId="4" borderId="1" xfId="2" applyNumberFormat="1" applyFont="1" applyFill="1" applyBorder="1" applyAlignment="1" applyProtection="1">
      <alignment horizontal="center" vertical="top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30" xfId="2" applyFont="1" applyFill="1" applyBorder="1" applyAlignment="1" applyProtection="1">
      <alignment horizontal="left" vertical="top"/>
      <protection locked="0"/>
    </xf>
    <xf numFmtId="0" fontId="24" fillId="4" borderId="30" xfId="2" applyFont="1" applyFill="1" applyBorder="1" applyAlignment="1" applyProtection="1">
      <alignment horizontal="left" vertical="top" wrapText="1"/>
      <protection locked="0"/>
    </xf>
    <xf numFmtId="0" fontId="24" fillId="4" borderId="31" xfId="2" applyFont="1" applyFill="1" applyBorder="1" applyAlignment="1" applyProtection="1">
      <alignment horizontal="left" vertical="top" wrapText="1"/>
      <protection locked="0"/>
    </xf>
    <xf numFmtId="1" fontId="24" fillId="4" borderId="31" xfId="2" applyNumberFormat="1" applyFont="1" applyFill="1" applyBorder="1" applyAlignment="1" applyProtection="1">
      <alignment horizontal="left" vertical="top" wrapText="1"/>
      <protection locked="0"/>
    </xf>
    <xf numFmtId="1" fontId="24" fillId="4" borderId="32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4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0" fontId="16" fillId="4" borderId="0" xfId="0" applyFont="1" applyFill="1" applyBorder="1"/>
    <xf numFmtId="0" fontId="17" fillId="4" borderId="0" xfId="1" applyFont="1" applyFill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5" borderId="0" xfId="1" applyFont="1" applyFill="1" applyAlignment="1" applyProtection="1">
      <alignment horizontal="center" vertical="center"/>
      <protection locked="0"/>
    </xf>
    <xf numFmtId="3" fontId="17" fillId="5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17" fillId="4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4" borderId="35" xfId="1" applyNumberFormat="1" applyFont="1" applyFill="1" applyBorder="1" applyAlignment="1" applyProtection="1">
      <alignment horizontal="right" vertical="center" wrapText="1"/>
    </xf>
    <xf numFmtId="0" fontId="22" fillId="4" borderId="2" xfId="0" applyFont="1" applyFill="1" applyBorder="1" applyProtection="1"/>
    <xf numFmtId="3" fontId="17" fillId="4" borderId="34" xfId="1" applyNumberFormat="1" applyFont="1" applyFill="1" applyBorder="1" applyAlignment="1" applyProtection="1">
      <alignment horizontal="right" vertical="center" wrapText="1"/>
    </xf>
    <xf numFmtId="0" fontId="17" fillId="4" borderId="3" xfId="0" applyFont="1" applyFill="1" applyBorder="1" applyProtection="1">
      <protection locked="0"/>
    </xf>
    <xf numFmtId="0" fontId="0" fillId="4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168" fontId="30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1" applyFont="1" applyFill="1" applyBorder="1" applyAlignment="1" applyProtection="1">
      <alignment horizontal="left" vertical="center" wrapText="1" indent="1"/>
    </xf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9" fillId="4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6" fillId="0" borderId="0" xfId="3" applyFont="1"/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/>
    <xf numFmtId="0" fontId="17" fillId="2" borderId="0" xfId="0" applyFont="1" applyFill="1" applyAlignment="1" applyProtection="1"/>
    <xf numFmtId="0" fontId="17" fillId="4" borderId="0" xfId="0" applyFont="1" applyFill="1" applyAlignment="1" applyProtection="1"/>
    <xf numFmtId="3" fontId="22" fillId="4" borderId="1" xfId="1" applyNumberFormat="1" applyFont="1" applyFill="1" applyBorder="1" applyAlignment="1" applyProtection="1">
      <alignment vertical="center" wrapText="1"/>
    </xf>
    <xf numFmtId="3" fontId="22" fillId="4" borderId="1" xfId="1" applyNumberFormat="1" applyFont="1" applyFill="1" applyBorder="1" applyAlignment="1" applyProtection="1">
      <alignment vertical="center"/>
    </xf>
    <xf numFmtId="3" fontId="17" fillId="4" borderId="1" xfId="1" applyNumberFormat="1" applyFont="1" applyFill="1" applyBorder="1" applyAlignment="1" applyProtection="1">
      <alignment vertical="center" wrapText="1"/>
    </xf>
    <xf numFmtId="3" fontId="22" fillId="2" borderId="1" xfId="1" applyNumberFormat="1" applyFont="1" applyFill="1" applyBorder="1" applyAlignment="1" applyProtection="1">
      <alignment vertical="center" wrapText="1"/>
      <protection locked="0"/>
    </xf>
    <xf numFmtId="0" fontId="17" fillId="0" borderId="1" xfId="3" applyFont="1" applyBorder="1" applyAlignment="1" applyProtection="1">
      <protection locked="0"/>
    </xf>
    <xf numFmtId="0" fontId="17" fillId="0" borderId="1" xfId="2" applyFont="1" applyFill="1" applyBorder="1" applyAlignment="1" applyProtection="1">
      <alignment vertical="top"/>
      <protection locked="0"/>
    </xf>
    <xf numFmtId="0" fontId="22" fillId="4" borderId="1" xfId="0" applyFont="1" applyFill="1" applyBorder="1" applyAlignment="1" applyProtection="1"/>
    <xf numFmtId="4" fontId="17" fillId="0" borderId="1" xfId="2" applyNumberFormat="1" applyFont="1" applyFill="1" applyBorder="1" applyAlignment="1" applyProtection="1">
      <alignment vertical="center"/>
      <protection locked="0"/>
    </xf>
    <xf numFmtId="0" fontId="17" fillId="4" borderId="1" xfId="0" applyFont="1" applyFill="1" applyBorder="1" applyAlignment="1" applyProtection="1"/>
    <xf numFmtId="0" fontId="17" fillId="4" borderId="34" xfId="0" applyFont="1" applyFill="1" applyBorder="1" applyAlignment="1" applyProtection="1"/>
    <xf numFmtId="0" fontId="17" fillId="4" borderId="2" xfId="0" applyFont="1" applyFill="1" applyBorder="1" applyAlignment="1" applyProtection="1"/>
    <xf numFmtId="0" fontId="17" fillId="0" borderId="1" xfId="0" applyFont="1" applyFill="1" applyBorder="1" applyAlignment="1" applyProtection="1"/>
    <xf numFmtId="0" fontId="17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3" fontId="22" fillId="2" borderId="1" xfId="1" applyNumberFormat="1" applyFont="1" applyFill="1" applyBorder="1" applyAlignment="1" applyProtection="1">
      <alignment vertical="center"/>
      <protection locked="0"/>
    </xf>
    <xf numFmtId="165" fontId="17" fillId="0" borderId="1" xfId="2" applyNumberFormat="1" applyFont="1" applyFill="1" applyBorder="1" applyAlignment="1" applyProtection="1">
      <alignment vertical="center"/>
      <protection locked="0"/>
    </xf>
    <xf numFmtId="166" fontId="17" fillId="0" borderId="1" xfId="2" applyNumberFormat="1" applyFont="1" applyFill="1" applyBorder="1" applyAlignment="1" applyProtection="1">
      <alignment vertical="center"/>
      <protection locked="0"/>
    </xf>
    <xf numFmtId="164" fontId="17" fillId="0" borderId="1" xfId="2" applyNumberFormat="1" applyFont="1" applyFill="1" applyBorder="1" applyAlignment="1" applyProtection="1">
      <alignment vertical="center"/>
      <protection locked="0"/>
    </xf>
    <xf numFmtId="3" fontId="22" fillId="4" borderId="1" xfId="0" applyNumberFormat="1" applyFont="1" applyFill="1" applyBorder="1" applyAlignment="1" applyProtection="1"/>
    <xf numFmtId="0" fontId="17" fillId="0" borderId="4" xfId="0" applyFont="1" applyBorder="1" applyAlignment="1" applyProtection="1">
      <protection locked="0"/>
    </xf>
    <xf numFmtId="0" fontId="17" fillId="0" borderId="1" xfId="0" applyFont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33" fillId="0" borderId="0" xfId="0" applyFont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19" fillId="4" borderId="1" xfId="3" applyNumberFormat="1" applyFont="1" applyFill="1" applyBorder="1"/>
    <xf numFmtId="0" fontId="17" fillId="2" borderId="0" xfId="0" applyFont="1" applyFill="1" applyAlignment="1" applyProtection="1">
      <alignment vertical="top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4" fontId="2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left" vertical="center" wrapText="1" indent="1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right" vertical="center"/>
    </xf>
    <xf numFmtId="0" fontId="22" fillId="2" borderId="0" xfId="0" applyFont="1" applyFill="1" applyProtection="1"/>
    <xf numFmtId="14" fontId="17" fillId="2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 vertical="center"/>
    </xf>
    <xf numFmtId="0" fontId="17" fillId="2" borderId="0" xfId="1" applyFont="1" applyFill="1" applyAlignment="1" applyProtection="1">
      <alignment vertical="center"/>
    </xf>
    <xf numFmtId="3" fontId="22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horizontal="left" vertical="center" wrapText="1" indent="1"/>
    </xf>
    <xf numFmtId="0" fontId="22" fillId="2" borderId="1" xfId="0" applyFont="1" applyFill="1" applyBorder="1" applyProtection="1">
      <protection locked="0"/>
    </xf>
    <xf numFmtId="0" fontId="17" fillId="2" borderId="0" xfId="0" applyFont="1" applyFill="1" applyAlignment="1" applyProtection="1">
      <alignment vertical="top" wrapText="1"/>
      <protection locked="0"/>
    </xf>
    <xf numFmtId="0" fontId="34" fillId="2" borderId="40" xfId="0" applyFont="1" applyFill="1" applyBorder="1" applyAlignment="1" applyProtection="1">
      <alignment vertical="center"/>
    </xf>
    <xf numFmtId="0" fontId="35" fillId="2" borderId="0" xfId="9" applyFont="1" applyFill="1" applyBorder="1" applyAlignment="1" applyProtection="1">
      <alignment vertical="center"/>
    </xf>
    <xf numFmtId="0" fontId="35" fillId="2" borderId="0" xfId="9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>
      <alignment vertical="center"/>
    </xf>
    <xf numFmtId="0" fontId="34" fillId="2" borderId="0" xfId="0" applyFont="1" applyFill="1" applyBorder="1" applyAlignment="1" applyProtection="1">
      <alignment vertical="center"/>
    </xf>
    <xf numFmtId="0" fontId="35" fillId="2" borderId="39" xfId="9" applyFont="1" applyFill="1" applyBorder="1" applyAlignment="1" applyProtection="1">
      <alignment horizontal="right" vertical="center"/>
    </xf>
    <xf numFmtId="0" fontId="35" fillId="2" borderId="0" xfId="9" applyFont="1" applyFill="1" applyAlignment="1" applyProtection="1">
      <alignment vertical="center"/>
      <protection locked="0"/>
    </xf>
    <xf numFmtId="0" fontId="36" fillId="2" borderId="4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</xf>
    <xf numFmtId="0" fontId="35" fillId="2" borderId="40" xfId="9" applyFont="1" applyFill="1" applyBorder="1" applyAlignment="1" applyProtection="1">
      <alignment vertical="center"/>
    </xf>
    <xf numFmtId="0" fontId="37" fillId="2" borderId="0" xfId="9" applyFont="1" applyFill="1" applyBorder="1" applyAlignment="1" applyProtection="1">
      <alignment horizontal="right" vertical="center"/>
    </xf>
    <xf numFmtId="167" fontId="35" fillId="2" borderId="0" xfId="9" applyNumberFormat="1" applyFont="1" applyFill="1" applyBorder="1" applyAlignment="1" applyProtection="1">
      <alignment vertical="center"/>
    </xf>
    <xf numFmtId="0" fontId="35" fillId="2" borderId="39" xfId="9" applyFont="1" applyFill="1" applyBorder="1" applyAlignment="1" applyProtection="1">
      <alignment vertical="center"/>
      <protection locked="0"/>
    </xf>
    <xf numFmtId="0" fontId="36" fillId="2" borderId="40" xfId="0" applyFont="1" applyFill="1" applyBorder="1" applyAlignment="1">
      <alignment vertical="center"/>
    </xf>
    <xf numFmtId="14" fontId="37" fillId="2" borderId="0" xfId="9" applyNumberFormat="1" applyFont="1" applyFill="1" applyBorder="1" applyAlignment="1" applyProtection="1">
      <alignment vertical="center"/>
    </xf>
    <xf numFmtId="49" fontId="35" fillId="2" borderId="0" xfId="9" applyNumberFormat="1" applyFont="1" applyFill="1" applyBorder="1" applyAlignment="1" applyProtection="1">
      <alignment vertical="center"/>
      <protection locked="0"/>
    </xf>
    <xf numFmtId="0" fontId="35" fillId="2" borderId="0" xfId="9" applyFont="1" applyFill="1" applyBorder="1" applyAlignment="1" applyProtection="1">
      <alignment horizontal="left" vertical="center"/>
    </xf>
    <xf numFmtId="0" fontId="37" fillId="2" borderId="0" xfId="9" applyFont="1" applyFill="1" applyBorder="1" applyAlignment="1" applyProtection="1">
      <alignment vertical="center"/>
    </xf>
    <xf numFmtId="0" fontId="35" fillId="2" borderId="39" xfId="9" applyFont="1" applyFill="1" applyBorder="1" applyAlignment="1" applyProtection="1">
      <alignment vertical="center"/>
    </xf>
    <xf numFmtId="0" fontId="37" fillId="2" borderId="13" xfId="9" applyFont="1" applyFill="1" applyBorder="1" applyAlignment="1" applyProtection="1">
      <alignment horizontal="center" vertical="center" wrapText="1"/>
    </xf>
    <xf numFmtId="0" fontId="37" fillId="2" borderId="14" xfId="9" applyFont="1" applyFill="1" applyBorder="1" applyAlignment="1" applyProtection="1">
      <alignment horizontal="center" vertical="center" wrapText="1"/>
    </xf>
    <xf numFmtId="0" fontId="37" fillId="2" borderId="15" xfId="9" applyFont="1" applyFill="1" applyBorder="1" applyAlignment="1" applyProtection="1">
      <alignment horizontal="center" vertical="center" wrapText="1"/>
    </xf>
    <xf numFmtId="0" fontId="37" fillId="2" borderId="10" xfId="9" applyFont="1" applyFill="1" applyBorder="1" applyAlignment="1" applyProtection="1">
      <alignment horizontal="center" vertical="center" wrapText="1"/>
    </xf>
    <xf numFmtId="49" fontId="37" fillId="2" borderId="14" xfId="9" applyNumberFormat="1" applyFont="1" applyFill="1" applyBorder="1" applyAlignment="1" applyProtection="1">
      <alignment horizontal="center" vertical="center" wrapText="1"/>
    </xf>
    <xf numFmtId="0" fontId="37" fillId="2" borderId="17" xfId="9" applyFont="1" applyFill="1" applyBorder="1" applyAlignment="1" applyProtection="1">
      <alignment horizontal="center" vertical="center" wrapText="1"/>
    </xf>
    <xf numFmtId="0" fontId="37" fillId="2" borderId="16" xfId="9" applyFont="1" applyFill="1" applyBorder="1" applyAlignment="1" applyProtection="1">
      <alignment horizontal="center" vertical="center" wrapText="1"/>
    </xf>
    <xf numFmtId="0" fontId="37" fillId="2" borderId="11" xfId="9" applyFont="1" applyFill="1" applyBorder="1" applyAlignment="1" applyProtection="1">
      <alignment horizontal="center" vertical="center" wrapText="1"/>
    </xf>
    <xf numFmtId="0" fontId="37" fillId="2" borderId="0" xfId="9" applyFont="1" applyFill="1" applyAlignment="1" applyProtection="1">
      <alignment horizontal="center" vertical="center" wrapText="1"/>
      <protection locked="0"/>
    </xf>
    <xf numFmtId="0" fontId="37" fillId="2" borderId="13" xfId="9" applyFont="1" applyFill="1" applyBorder="1" applyAlignment="1" applyProtection="1">
      <alignment horizontal="center" vertical="center"/>
    </xf>
    <xf numFmtId="0" fontId="37" fillId="2" borderId="15" xfId="9" applyFont="1" applyFill="1" applyBorder="1" applyAlignment="1" applyProtection="1">
      <alignment horizontal="center" vertical="center"/>
    </xf>
    <xf numFmtId="0" fontId="37" fillId="2" borderId="14" xfId="9" applyFont="1" applyFill="1" applyBorder="1" applyAlignment="1" applyProtection="1">
      <alignment horizontal="center" vertical="center"/>
    </xf>
    <xf numFmtId="0" fontId="37" fillId="2" borderId="41" xfId="9" applyFont="1" applyFill="1" applyBorder="1" applyAlignment="1" applyProtection="1">
      <alignment horizontal="center" vertical="center"/>
    </xf>
    <xf numFmtId="0" fontId="37" fillId="2" borderId="42" xfId="9" applyFont="1" applyFill="1" applyBorder="1" applyAlignment="1" applyProtection="1">
      <alignment horizontal="center" vertical="center"/>
    </xf>
    <xf numFmtId="0" fontId="37" fillId="2" borderId="16" xfId="9" applyFont="1" applyFill="1" applyBorder="1" applyAlignment="1" applyProtection="1">
      <alignment horizontal="center" vertical="center"/>
    </xf>
    <xf numFmtId="0" fontId="37" fillId="2" borderId="12" xfId="9" applyFont="1" applyFill="1" applyBorder="1" applyAlignment="1" applyProtection="1">
      <alignment horizontal="center" vertical="center"/>
    </xf>
    <xf numFmtId="0" fontId="35" fillId="2" borderId="0" xfId="9" applyFont="1" applyFill="1" applyAlignment="1" applyProtection="1">
      <alignment horizontal="center" vertical="center"/>
      <protection locked="0"/>
    </xf>
    <xf numFmtId="0" fontId="35" fillId="2" borderId="0" xfId="9" applyFont="1" applyFill="1" applyAlignment="1" applyProtection="1">
      <alignment vertical="top"/>
      <protection locked="0"/>
    </xf>
    <xf numFmtId="0" fontId="35" fillId="2" borderId="20" xfId="9" applyFont="1" applyFill="1" applyBorder="1" applyAlignment="1" applyProtection="1">
      <alignment horizontal="center" vertical="center"/>
      <protection locked="0"/>
    </xf>
    <xf numFmtId="14" fontId="35" fillId="2" borderId="2" xfId="9" applyNumberFormat="1" applyFont="1" applyFill="1" applyBorder="1" applyAlignment="1" applyProtection="1">
      <alignment vertical="center" wrapText="1"/>
      <protection locked="0"/>
    </xf>
    <xf numFmtId="0" fontId="35" fillId="2" borderId="2" xfId="9" applyFont="1" applyFill="1" applyBorder="1" applyAlignment="1" applyProtection="1">
      <alignment vertical="center" wrapText="1"/>
      <protection locked="0"/>
    </xf>
    <xf numFmtId="0" fontId="35" fillId="2" borderId="5" xfId="9" applyFont="1" applyFill="1" applyBorder="1" applyAlignment="1" applyProtection="1">
      <alignment horizontal="center" vertical="center"/>
      <protection locked="0"/>
    </xf>
    <xf numFmtId="0" fontId="35" fillId="2" borderId="20" xfId="9" applyFont="1" applyFill="1" applyBorder="1" applyAlignment="1" applyProtection="1">
      <alignment vertical="center" wrapText="1"/>
      <protection locked="0"/>
    </xf>
    <xf numFmtId="0" fontId="35" fillId="2" borderId="2" xfId="9" applyFont="1" applyFill="1" applyBorder="1" applyAlignment="1" applyProtection="1">
      <alignment vertical="top" wrapText="1"/>
      <protection locked="0"/>
    </xf>
    <xf numFmtId="49" fontId="35" fillId="2" borderId="1" xfId="9" applyNumberFormat="1" applyFont="1" applyFill="1" applyBorder="1" applyAlignment="1" applyProtection="1">
      <alignment vertical="center"/>
      <protection locked="0"/>
    </xf>
    <xf numFmtId="0" fontId="35" fillId="2" borderId="4" xfId="9" applyFont="1" applyFill="1" applyBorder="1" applyAlignment="1" applyProtection="1">
      <alignment vertical="center" wrapText="1"/>
      <protection locked="0"/>
    </xf>
    <xf numFmtId="0" fontId="35" fillId="2" borderId="1" xfId="9" applyFont="1" applyFill="1" applyBorder="1" applyAlignment="1" applyProtection="1">
      <alignment vertical="center" wrapText="1"/>
      <protection locked="0"/>
    </xf>
    <xf numFmtId="0" fontId="35" fillId="2" borderId="21" xfId="9" applyFont="1" applyFill="1" applyBorder="1" applyAlignment="1" applyProtection="1">
      <alignment vertical="center"/>
      <protection locked="0"/>
    </xf>
    <xf numFmtId="0" fontId="35" fillId="2" borderId="38" xfId="9" applyFont="1" applyFill="1" applyBorder="1" applyAlignment="1" applyProtection="1">
      <alignment vertical="center" wrapText="1"/>
      <protection locked="0"/>
    </xf>
    <xf numFmtId="0" fontId="35" fillId="2" borderId="5" xfId="9" applyFont="1" applyFill="1" applyBorder="1" applyAlignment="1" applyProtection="1">
      <alignment vertical="center"/>
      <protection locked="0"/>
    </xf>
    <xf numFmtId="0" fontId="35" fillId="2" borderId="22" xfId="9" applyFont="1" applyFill="1" applyBorder="1" applyAlignment="1" applyProtection="1">
      <alignment horizontal="center" vertical="center"/>
      <protection locked="0"/>
    </xf>
    <xf numFmtId="14" fontId="35" fillId="2" borderId="23" xfId="9" applyNumberFormat="1" applyFont="1" applyFill="1" applyBorder="1" applyAlignment="1" applyProtection="1">
      <alignment vertical="center" wrapText="1"/>
      <protection locked="0"/>
    </xf>
    <xf numFmtId="0" fontId="35" fillId="2" borderId="23" xfId="9" applyFont="1" applyFill="1" applyBorder="1" applyAlignment="1" applyProtection="1">
      <alignment vertical="center" wrapText="1"/>
      <protection locked="0"/>
    </xf>
    <xf numFmtId="0" fontId="35" fillId="2" borderId="24" xfId="9" applyFont="1" applyFill="1" applyBorder="1" applyAlignment="1" applyProtection="1">
      <alignment vertical="center"/>
      <protection locked="0"/>
    </xf>
    <xf numFmtId="0" fontId="35" fillId="2" borderId="22" xfId="9" applyFont="1" applyFill="1" applyBorder="1" applyAlignment="1" applyProtection="1">
      <alignment vertical="center" wrapText="1"/>
      <protection locked="0"/>
    </xf>
    <xf numFmtId="49" fontId="35" fillId="2" borderId="23" xfId="9" applyNumberFormat="1" applyFont="1" applyFill="1" applyBorder="1" applyAlignment="1" applyProtection="1">
      <alignment vertical="center"/>
      <protection locked="0"/>
    </xf>
    <xf numFmtId="0" fontId="35" fillId="2" borderId="25" xfId="9" applyFont="1" applyFill="1" applyBorder="1" applyAlignment="1" applyProtection="1">
      <alignment vertical="center"/>
      <protection locked="0"/>
    </xf>
    <xf numFmtId="0" fontId="35" fillId="2" borderId="37" xfId="9" applyFont="1" applyFill="1" applyBorder="1" applyAlignment="1" applyProtection="1">
      <alignment vertical="center" wrapText="1"/>
      <protection locked="0"/>
    </xf>
    <xf numFmtId="14" fontId="35" fillId="2" borderId="0" xfId="9" applyNumberFormat="1" applyFont="1" applyFill="1" applyBorder="1" applyAlignment="1" applyProtection="1">
      <alignment vertical="center"/>
    </xf>
    <xf numFmtId="0" fontId="35" fillId="2" borderId="0" xfId="9" applyFont="1" applyFill="1" applyBorder="1" applyAlignment="1" applyProtection="1">
      <alignment horizontal="center" vertical="center"/>
      <protection locked="0"/>
    </xf>
    <xf numFmtId="49" fontId="35" fillId="2" borderId="0" xfId="9" applyNumberFormat="1" applyFont="1" applyFill="1" applyBorder="1" applyAlignment="1" applyProtection="1">
      <alignment horizontal="center" vertical="center"/>
      <protection locked="0"/>
    </xf>
    <xf numFmtId="0" fontId="39" fillId="2" borderId="0" xfId="3" applyFont="1" applyFill="1" applyAlignment="1" applyProtection="1">
      <alignment vertical="center"/>
      <protection locked="0"/>
    </xf>
    <xf numFmtId="0" fontId="35" fillId="2" borderId="0" xfId="9" applyFont="1" applyFill="1" applyBorder="1" applyAlignment="1" applyProtection="1">
      <alignment horizontal="right" vertical="center"/>
      <protection locked="0"/>
    </xf>
    <xf numFmtId="14" fontId="35" fillId="2" borderId="0" xfId="9" applyNumberFormat="1" applyFont="1" applyFill="1" applyBorder="1" applyAlignment="1" applyProtection="1">
      <alignment horizontal="right" vertical="center"/>
    </xf>
    <xf numFmtId="0" fontId="36" fillId="2" borderId="0" xfId="0" applyFont="1" applyFill="1" applyAlignment="1" applyProtection="1">
      <alignment vertical="center"/>
      <protection locked="0"/>
    </xf>
    <xf numFmtId="14" fontId="35" fillId="2" borderId="3" xfId="9" applyNumberFormat="1" applyFont="1" applyFill="1" applyBorder="1" applyAlignment="1" applyProtection="1">
      <alignment vertical="center"/>
    </xf>
    <xf numFmtId="0" fontId="35" fillId="2" borderId="3" xfId="9" applyFont="1" applyFill="1" applyBorder="1" applyAlignment="1" applyProtection="1">
      <alignment vertical="center"/>
      <protection locked="0"/>
    </xf>
    <xf numFmtId="14" fontId="35" fillId="2" borderId="3" xfId="9" applyNumberFormat="1" applyFont="1" applyFill="1" applyBorder="1" applyAlignment="1" applyProtection="1">
      <alignment horizontal="center" vertical="center"/>
    </xf>
    <xf numFmtId="14" fontId="37" fillId="2" borderId="0" xfId="9" applyNumberFormat="1" applyFont="1" applyFill="1" applyBorder="1" applyAlignment="1" applyProtection="1">
      <alignment vertical="center" wrapText="1"/>
    </xf>
    <xf numFmtId="0" fontId="36" fillId="2" borderId="0" xfId="0" applyFont="1" applyFill="1" applyAlignment="1">
      <alignment vertical="center"/>
    </xf>
    <xf numFmtId="49" fontId="35" fillId="2" borderId="0" xfId="9" applyNumberFormat="1" applyFont="1" applyFill="1" applyAlignment="1" applyProtection="1">
      <alignment vertical="center"/>
      <protection locked="0"/>
    </xf>
    <xf numFmtId="0" fontId="35" fillId="2" borderId="19" xfId="9" applyFont="1" applyFill="1" applyBorder="1" applyAlignment="1" applyProtection="1">
      <alignment horizontal="center" vertical="center"/>
      <protection locked="0"/>
    </xf>
    <xf numFmtId="0" fontId="35" fillId="2" borderId="18" xfId="9" applyFont="1" applyFill="1" applyBorder="1" applyAlignment="1" applyProtection="1">
      <alignment vertical="center" wrapText="1"/>
      <protection locked="0"/>
    </xf>
    <xf numFmtId="0" fontId="39" fillId="2" borderId="1" xfId="0" applyFont="1" applyFill="1" applyBorder="1" applyProtection="1"/>
    <xf numFmtId="0" fontId="38" fillId="2" borderId="1" xfId="0" applyFont="1" applyFill="1" applyBorder="1"/>
    <xf numFmtId="0" fontId="35" fillId="2" borderId="20" xfId="9" applyFont="1" applyFill="1" applyBorder="1" applyAlignment="1" applyProtection="1">
      <alignment horizontal="center" vertical="top"/>
      <protection locked="0"/>
    </xf>
    <xf numFmtId="0" fontId="35" fillId="2" borderId="19" xfId="9" applyFont="1" applyFill="1" applyBorder="1" applyAlignment="1" applyProtection="1">
      <alignment horizontal="center" vertical="top"/>
      <protection locked="0"/>
    </xf>
    <xf numFmtId="0" fontId="35" fillId="2" borderId="18" xfId="9" applyFont="1" applyFill="1" applyBorder="1" applyAlignment="1" applyProtection="1">
      <alignment vertical="top" wrapText="1"/>
      <protection locked="0"/>
    </xf>
    <xf numFmtId="0" fontId="39" fillId="2" borderId="1" xfId="0" applyFont="1" applyFill="1" applyBorder="1" applyAlignment="1" applyProtection="1">
      <alignment vertical="top"/>
    </xf>
    <xf numFmtId="49" fontId="40" fillId="2" borderId="43" xfId="0" applyNumberFormat="1" applyFont="1" applyFill="1" applyBorder="1" applyAlignment="1">
      <alignment horizontal="left" vertical="top"/>
    </xf>
    <xf numFmtId="0" fontId="35" fillId="2" borderId="4" xfId="9" applyFont="1" applyFill="1" applyBorder="1" applyAlignment="1" applyProtection="1">
      <alignment vertical="top" wrapText="1"/>
      <protection locked="0"/>
    </xf>
    <xf numFmtId="0" fontId="35" fillId="2" borderId="1" xfId="9" applyFont="1" applyFill="1" applyBorder="1" applyAlignment="1" applyProtection="1">
      <alignment vertical="top" wrapText="1"/>
      <protection locked="0"/>
    </xf>
    <xf numFmtId="0" fontId="35" fillId="2" borderId="21" xfId="9" applyFont="1" applyFill="1" applyBorder="1" applyAlignment="1" applyProtection="1">
      <alignment vertical="top"/>
      <protection locked="0"/>
    </xf>
    <xf numFmtId="0" fontId="35" fillId="2" borderId="38" xfId="9" applyFont="1" applyFill="1" applyBorder="1" applyAlignment="1" applyProtection="1">
      <alignment vertical="top" wrapText="1"/>
      <protection locked="0"/>
    </xf>
    <xf numFmtId="169" fontId="40" fillId="2" borderId="43" xfId="0" applyNumberFormat="1" applyFont="1" applyFill="1" applyBorder="1" applyAlignment="1">
      <alignment horizontal="center" vertical="top"/>
    </xf>
    <xf numFmtId="14" fontId="35" fillId="2" borderId="2" xfId="9" applyNumberFormat="1" applyFont="1" applyFill="1" applyBorder="1" applyAlignment="1" applyProtection="1">
      <alignment vertical="top" wrapText="1"/>
      <protection locked="0"/>
    </xf>
    <xf numFmtId="0" fontId="38" fillId="2" borderId="1" xfId="0" applyFont="1" applyFill="1" applyBorder="1" applyAlignment="1">
      <alignment vertical="top"/>
    </xf>
    <xf numFmtId="49" fontId="35" fillId="2" borderId="19" xfId="9" applyNumberFormat="1" applyFont="1" applyFill="1" applyBorder="1" applyAlignment="1" applyProtection="1">
      <alignment horizontal="center" vertical="center"/>
      <protection locked="0"/>
    </xf>
    <xf numFmtId="49" fontId="17" fillId="2" borderId="1" xfId="1" applyNumberFormat="1" applyFont="1" applyFill="1" applyBorder="1" applyAlignment="1" applyProtection="1">
      <alignment horizontal="left" vertical="center" wrapText="1" indent="1"/>
    </xf>
    <xf numFmtId="2" fontId="17" fillId="2" borderId="1" xfId="1" applyNumberFormat="1" applyFont="1" applyFill="1" applyBorder="1" applyAlignment="1" applyProtection="1">
      <alignment horizontal="left" vertical="center" wrapText="1" indent="1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3" fontId="22" fillId="2" borderId="1" xfId="0" applyNumberFormat="1" applyFont="1" applyFill="1" applyBorder="1" applyProtection="1"/>
    <xf numFmtId="0" fontId="17" fillId="2" borderId="1" xfId="1" applyFont="1" applyFill="1" applyBorder="1" applyAlignment="1" applyProtection="1">
      <alignment horizontal="left" vertical="top" wrapText="1"/>
    </xf>
    <xf numFmtId="0" fontId="11" fillId="2" borderId="0" xfId="3" applyFill="1" applyAlignment="1" applyProtection="1">
      <alignment horizontal="left"/>
    </xf>
    <xf numFmtId="0" fontId="17" fillId="2" borderId="0" xfId="1" applyFont="1" applyFill="1" applyAlignment="1" applyProtection="1">
      <alignment horizontal="center" vertical="center"/>
    </xf>
    <xf numFmtId="14" fontId="17" fillId="2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14" fontId="36" fillId="0" borderId="0" xfId="1" applyNumberFormat="1" applyFont="1" applyFill="1" applyBorder="1" applyAlignment="1" applyProtection="1">
      <alignment horizontal="center" vertical="center"/>
    </xf>
    <xf numFmtId="0" fontId="36" fillId="0" borderId="0" xfId="1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/>
    </xf>
    <xf numFmtId="14" fontId="37" fillId="2" borderId="0" xfId="9" applyNumberFormat="1" applyFont="1" applyFill="1" applyBorder="1" applyAlignment="1" applyProtection="1">
      <alignment horizontal="center" vertical="center"/>
    </xf>
    <xf numFmtId="0" fontId="35" fillId="2" borderId="0" xfId="9" applyFont="1" applyFill="1" applyBorder="1" applyAlignment="1" applyProtection="1">
      <alignment horizontal="center" vertical="center" wrapText="1"/>
      <protection locked="0"/>
    </xf>
    <xf numFmtId="0" fontId="37" fillId="2" borderId="10" xfId="9" applyFont="1" applyFill="1" applyBorder="1" applyAlignment="1" applyProtection="1">
      <alignment horizontal="center" vertical="center"/>
    </xf>
    <xf numFmtId="0" fontId="37" fillId="2" borderId="12" xfId="9" applyFont="1" applyFill="1" applyBorder="1" applyAlignment="1" applyProtection="1">
      <alignment horizontal="center" vertical="center"/>
    </xf>
    <xf numFmtId="0" fontId="37" fillId="2" borderId="11" xfId="9" applyFont="1" applyFill="1" applyBorder="1" applyAlignment="1" applyProtection="1">
      <alignment horizontal="center" vertical="center"/>
    </xf>
    <xf numFmtId="14" fontId="37" fillId="2" borderId="36" xfId="9" applyNumberFormat="1" applyFont="1" applyFill="1" applyBorder="1" applyAlignment="1" applyProtection="1">
      <alignment horizontal="center" vertical="center" wrapText="1"/>
    </xf>
    <xf numFmtId="14" fontId="37" fillId="2" borderId="0" xfId="9" applyNumberFormat="1" applyFont="1" applyFill="1" applyBorder="1" applyAlignment="1" applyProtection="1">
      <alignment horizontal="center" vertical="center" wrapText="1"/>
    </xf>
    <xf numFmtId="14" fontId="37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horizontal="center" vertical="center"/>
    </xf>
    <xf numFmtId="14" fontId="17" fillId="2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/>
    </xf>
    <xf numFmtId="0" fontId="22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9" fillId="4" borderId="1" xfId="4" applyFont="1" applyFill="1" applyBorder="1" applyAlignment="1" applyProtection="1">
      <alignment horizontal="center" vertical="center" wrapText="1"/>
    </xf>
    <xf numFmtId="0" fontId="32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9" fillId="2" borderId="1" xfId="15" applyFont="1" applyFill="1" applyBorder="1" applyAlignment="1" applyProtection="1">
      <alignment vertical="center" wrapText="1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center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/>
    </xf>
    <xf numFmtId="0" fontId="17" fillId="2" borderId="0" xfId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left"/>
    </xf>
    <xf numFmtId="0" fontId="26" fillId="2" borderId="6" xfId="2" applyFont="1" applyFill="1" applyBorder="1" applyAlignment="1" applyProtection="1">
      <alignment horizontal="center" vertical="top" wrapText="1"/>
    </xf>
    <xf numFmtId="0" fontId="26" fillId="2" borderId="6" xfId="2" applyFont="1" applyFill="1" applyBorder="1" applyAlignment="1" applyProtection="1">
      <alignment horizontal="center" vertical="center" wrapText="1"/>
    </xf>
    <xf numFmtId="1" fontId="26" fillId="2" borderId="6" xfId="2" applyNumberFormat="1" applyFont="1" applyFill="1" applyBorder="1" applyAlignment="1" applyProtection="1">
      <alignment horizontal="center" vertical="center" wrapText="1"/>
    </xf>
    <xf numFmtId="1" fontId="26" fillId="2" borderId="6" xfId="2" applyNumberFormat="1" applyFont="1" applyFill="1" applyBorder="1" applyAlignment="1" applyProtection="1">
      <alignment horizontal="center" vertical="top" wrapText="1"/>
    </xf>
    <xf numFmtId="0" fontId="24" fillId="2" borderId="6" xfId="2" applyFont="1" applyFill="1" applyBorder="1" applyAlignment="1" applyProtection="1">
      <alignment horizontal="center" vertical="top" wrapText="1"/>
      <protection locked="0"/>
    </xf>
    <xf numFmtId="14" fontId="11" fillId="2" borderId="1" xfId="3" applyNumberFormat="1" applyFill="1" applyBorder="1" applyAlignment="1" applyProtection="1">
      <alignment vertical="top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Protection="1">
      <protection locked="0"/>
    </xf>
    <xf numFmtId="1" fontId="24" fillId="2" borderId="6" xfId="2" applyNumberFormat="1" applyFont="1" applyFill="1" applyBorder="1" applyAlignment="1" applyProtection="1">
      <alignment horizontal="left" vertical="top" wrapText="1"/>
      <protection locked="0"/>
    </xf>
    <xf numFmtId="49" fontId="19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19" fillId="2" borderId="1" xfId="15" applyFont="1" applyFill="1" applyBorder="1" applyAlignment="1" applyProtection="1">
      <alignment horizontal="center" vertical="center" wrapText="1"/>
      <protection locked="0"/>
    </xf>
    <xf numFmtId="14" fontId="11" fillId="2" borderId="1" xfId="3" applyNumberFormat="1" applyFill="1" applyBorder="1" applyAlignment="1" applyProtection="1">
      <alignment vertical="center"/>
      <protection locked="0"/>
    </xf>
    <xf numFmtId="0" fontId="19" fillId="2" borderId="1" xfId="15" applyFont="1" applyFill="1" applyBorder="1" applyAlignment="1" applyProtection="1">
      <alignment horizontal="left" vertical="center" wrapText="1"/>
      <protection locked="0"/>
    </xf>
    <xf numFmtId="1" fontId="24" fillId="2" borderId="7" xfId="2" applyNumberFormat="1" applyFont="1" applyFill="1" applyBorder="1" applyAlignment="1" applyProtection="1">
      <alignment horizontal="left" vertical="top" wrapText="1"/>
      <protection locked="0"/>
    </xf>
    <xf numFmtId="0" fontId="24" fillId="2" borderId="7" xfId="2" applyFont="1" applyFill="1" applyBorder="1" applyAlignment="1" applyProtection="1">
      <alignment horizontal="left" vertical="top" wrapText="1"/>
      <protection locked="0"/>
    </xf>
    <xf numFmtId="0" fontId="24" fillId="2" borderId="7" xfId="2" applyFont="1" applyFill="1" applyBorder="1" applyAlignment="1" applyProtection="1">
      <alignment horizontal="center" vertical="top" wrapText="1"/>
      <protection locked="0"/>
    </xf>
    <xf numFmtId="0" fontId="24" fillId="2" borderId="9" xfId="2" applyFont="1" applyFill="1" applyBorder="1" applyAlignment="1" applyProtection="1">
      <alignment horizontal="center" vertical="top" wrapText="1"/>
      <protection locked="0"/>
    </xf>
    <xf numFmtId="0" fontId="24" fillId="2" borderId="33" xfId="2" applyFont="1" applyFill="1" applyBorder="1" applyAlignment="1" applyProtection="1">
      <alignment horizontal="center" vertical="top" wrapText="1"/>
      <protection locked="0"/>
    </xf>
    <xf numFmtId="0" fontId="26" fillId="2" borderId="1" xfId="2" applyFont="1" applyFill="1" applyBorder="1" applyAlignment="1" applyProtection="1">
      <alignment horizontal="center" vertical="top" wrapText="1"/>
      <protection locked="0"/>
    </xf>
    <xf numFmtId="2" fontId="24" fillId="2" borderId="26" xfId="2" applyNumberFormat="1" applyFont="1" applyFill="1" applyBorder="1" applyAlignment="1" applyProtection="1">
      <alignment horizontal="center" vertical="top" wrapText="1"/>
    </xf>
    <xf numFmtId="0" fontId="16" fillId="2" borderId="0" xfId="3" applyFont="1" applyFill="1" applyProtection="1"/>
    <xf numFmtId="0" fontId="17" fillId="2" borderId="0" xfId="3" applyFont="1" applyFill="1" applyProtection="1"/>
    <xf numFmtId="0" fontId="12" fillId="2" borderId="0" xfId="1" applyFont="1" applyFill="1" applyAlignment="1" applyProtection="1">
      <alignment horizontal="left" vertical="center"/>
    </xf>
    <xf numFmtId="0" fontId="11" fillId="2" borderId="0" xfId="3" applyFont="1" applyFill="1" applyProtection="1"/>
    <xf numFmtId="0" fontId="21" fillId="2" borderId="5" xfId="15" applyFont="1" applyFill="1" applyBorder="1" applyAlignment="1" applyProtection="1">
      <alignment horizontal="center" vertical="center" wrapText="1"/>
    </xf>
    <xf numFmtId="0" fontId="21" fillId="2" borderId="1" xfId="15" applyFont="1" applyFill="1" applyBorder="1" applyAlignment="1" applyProtection="1">
      <alignment horizontal="center" vertical="center" wrapText="1"/>
    </xf>
    <xf numFmtId="0" fontId="21" fillId="2" borderId="1" xfId="15" applyFont="1" applyFill="1" applyBorder="1" applyAlignment="1" applyProtection="1">
      <alignment horizontal="left" vertical="center" wrapText="1"/>
    </xf>
    <xf numFmtId="0" fontId="11" fillId="2" borderId="0" xfId="3" applyFill="1" applyAlignment="1" applyProtection="1">
      <alignment horizontal="left"/>
      <protection locked="0"/>
    </xf>
    <xf numFmtId="0" fontId="17" fillId="2" borderId="0" xfId="3" applyFont="1" applyFill="1" applyAlignment="1" applyProtection="1">
      <alignment horizontal="left"/>
      <protection locked="0"/>
    </xf>
    <xf numFmtId="0" fontId="17" fillId="2" borderId="3" xfId="3" applyFont="1" applyFill="1" applyBorder="1" applyAlignment="1" applyProtection="1">
      <alignment horizontal="center"/>
      <protection locked="0"/>
    </xf>
    <xf numFmtId="0" fontId="11" fillId="2" borderId="3" xfId="3" applyFill="1" applyBorder="1" applyAlignment="1">
      <alignment horizontal="left"/>
    </xf>
    <xf numFmtId="0" fontId="22" fillId="2" borderId="36" xfId="3" applyFont="1" applyFill="1" applyBorder="1" applyAlignment="1" applyProtection="1">
      <alignment horizontal="center" vertical="center"/>
      <protection locked="0"/>
    </xf>
    <xf numFmtId="0" fontId="17" fillId="2" borderId="36" xfId="3" applyFont="1" applyFill="1" applyBorder="1" applyAlignment="1" applyProtection="1">
      <alignment horizontal="center" vertical="center" wrapText="1"/>
      <protection locked="0"/>
    </xf>
    <xf numFmtId="0" fontId="17" fillId="2" borderId="0" xfId="3" applyFont="1" applyFill="1" applyBorder="1" applyAlignment="1" applyProtection="1">
      <alignment horizontal="center" vertical="center" wrapText="1"/>
      <protection locked="0"/>
    </xf>
    <xf numFmtId="0" fontId="16" fillId="2" borderId="0" xfId="3" applyFont="1" applyFill="1" applyAlignment="1">
      <alignment horizontal="center" vertical="center"/>
    </xf>
    <xf numFmtId="0" fontId="11" fillId="2" borderId="0" xfId="3" applyFill="1" applyAlignment="1">
      <alignment horizontal="left"/>
    </xf>
    <xf numFmtId="0" fontId="11" fillId="2" borderId="5" xfId="3" applyFill="1" applyBorder="1" applyAlignment="1" applyProtection="1">
      <alignment horizontal="center"/>
      <protection locked="0"/>
    </xf>
    <xf numFmtId="0" fontId="11" fillId="2" borderId="4" xfId="3" applyFill="1" applyBorder="1" applyAlignment="1" applyProtection="1">
      <alignment horizontal="center"/>
      <protection locked="0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.09.2020-21.09.2020/29,09,2020/saarchevno%203%20kviriani%2001.09.2020-21.09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showGridLines="0" view="pageBreakPreview" zoomScale="60" zoomScaleNormal="100" workbookViewId="0">
      <selection activeCell="H10" sqref="H10"/>
    </sheetView>
  </sheetViews>
  <sheetFormatPr defaultColWidth="16.7109375" defaultRowHeight="19.5"/>
  <cols>
    <col min="1" max="1" width="16.7109375" style="359"/>
    <col min="2" max="2" width="19.85546875" style="359" bestFit="1" customWidth="1"/>
    <col min="3" max="3" width="40.140625" style="359" bestFit="1" customWidth="1"/>
    <col min="4" max="4" width="31.42578125" style="359" customWidth="1"/>
    <col min="5" max="5" width="34.28515625" style="359" customWidth="1"/>
    <col min="6" max="6" width="30.5703125" style="422" customWidth="1"/>
    <col min="7" max="7" width="48.7109375" style="422" customWidth="1"/>
    <col min="8" max="8" width="38.140625" style="422" customWidth="1"/>
    <col min="9" max="9" width="27.140625" style="359" customWidth="1"/>
    <col min="10" max="11" width="16.7109375" style="359"/>
    <col min="12" max="12" width="55.42578125" style="359" customWidth="1"/>
    <col min="13" max="16384" width="16.7109375" style="359"/>
  </cols>
  <sheetData>
    <row r="1" spans="1:12">
      <c r="A1" s="353" t="s">
        <v>301</v>
      </c>
      <c r="B1" s="354"/>
      <c r="C1" s="354"/>
      <c r="D1" s="354"/>
      <c r="E1" s="355"/>
      <c r="F1" s="356"/>
      <c r="G1" s="355"/>
      <c r="H1" s="357"/>
      <c r="I1" s="354"/>
      <c r="J1" s="355"/>
      <c r="K1" s="355"/>
      <c r="L1" s="358" t="s">
        <v>109</v>
      </c>
    </row>
    <row r="2" spans="1:12">
      <c r="A2" s="360" t="s">
        <v>140</v>
      </c>
      <c r="B2" s="354"/>
      <c r="C2" s="354"/>
      <c r="D2" s="354"/>
      <c r="E2" s="355"/>
      <c r="F2" s="356"/>
      <c r="G2" s="355"/>
      <c r="H2" s="361"/>
      <c r="I2" s="354"/>
      <c r="J2" s="355"/>
      <c r="K2" s="450" t="s">
        <v>533</v>
      </c>
      <c r="L2" s="451"/>
    </row>
    <row r="3" spans="1:12">
      <c r="A3" s="362"/>
      <c r="B3" s="354"/>
      <c r="C3" s="363"/>
      <c r="D3" s="364"/>
      <c r="E3" s="355"/>
      <c r="F3" s="452" t="s">
        <v>512</v>
      </c>
      <c r="G3" s="452"/>
      <c r="H3" s="452"/>
      <c r="I3" s="356"/>
      <c r="J3" s="354"/>
      <c r="K3" s="354"/>
      <c r="L3" s="365"/>
    </row>
    <row r="4" spans="1:12">
      <c r="A4" s="366" t="s">
        <v>269</v>
      </c>
      <c r="B4" s="452" t="s">
        <v>512</v>
      </c>
      <c r="C4" s="452"/>
      <c r="D4" s="452"/>
      <c r="E4" s="367"/>
      <c r="F4" s="368"/>
      <c r="G4" s="355"/>
      <c r="H4" s="369"/>
      <c r="I4" s="367"/>
      <c r="J4" s="354"/>
      <c r="K4" s="355"/>
      <c r="L4" s="365"/>
    </row>
    <row r="5" spans="1:12" ht="20.25" thickBot="1">
      <c r="A5" s="453"/>
      <c r="B5" s="453"/>
      <c r="C5" s="453"/>
      <c r="D5" s="453"/>
      <c r="E5" s="453"/>
      <c r="F5" s="453"/>
      <c r="G5" s="368"/>
      <c r="H5" s="368"/>
      <c r="I5" s="355"/>
      <c r="J5" s="354"/>
      <c r="K5" s="354"/>
      <c r="L5" s="365"/>
    </row>
    <row r="6" spans="1:12" ht="20.25" thickBot="1">
      <c r="A6" s="362"/>
      <c r="B6" s="370"/>
      <c r="C6" s="354"/>
      <c r="D6" s="354"/>
      <c r="E6" s="354"/>
      <c r="F6" s="356"/>
      <c r="G6" s="356"/>
      <c r="H6" s="356"/>
      <c r="I6" s="456" t="s">
        <v>437</v>
      </c>
      <c r="J6" s="457"/>
      <c r="K6" s="458"/>
      <c r="L6" s="371"/>
    </row>
    <row r="7" spans="1:12" s="380" customFormat="1" ht="98.25" thickBot="1">
      <c r="A7" s="372" t="s">
        <v>64</v>
      </c>
      <c r="B7" s="373" t="s">
        <v>141</v>
      </c>
      <c r="C7" s="373" t="s">
        <v>436</v>
      </c>
      <c r="D7" s="374" t="s">
        <v>275</v>
      </c>
      <c r="E7" s="375" t="s">
        <v>435</v>
      </c>
      <c r="F7" s="376" t="s">
        <v>434</v>
      </c>
      <c r="G7" s="377" t="s">
        <v>228</v>
      </c>
      <c r="H7" s="378" t="s">
        <v>225</v>
      </c>
      <c r="I7" s="372" t="s">
        <v>433</v>
      </c>
      <c r="J7" s="373" t="s">
        <v>272</v>
      </c>
      <c r="K7" s="378" t="s">
        <v>229</v>
      </c>
      <c r="L7" s="379" t="s">
        <v>230</v>
      </c>
    </row>
    <row r="8" spans="1:12" s="388" customFormat="1" ht="20.25" thickBot="1">
      <c r="A8" s="381">
        <v>1</v>
      </c>
      <c r="B8" s="382">
        <v>2</v>
      </c>
      <c r="C8" s="383">
        <v>3</v>
      </c>
      <c r="D8" s="383">
        <v>4</v>
      </c>
      <c r="E8" s="381">
        <v>5</v>
      </c>
      <c r="F8" s="384">
        <v>6</v>
      </c>
      <c r="G8" s="385">
        <v>7</v>
      </c>
      <c r="H8" s="384">
        <v>8</v>
      </c>
      <c r="I8" s="381">
        <v>9</v>
      </c>
      <c r="J8" s="382">
        <v>10</v>
      </c>
      <c r="K8" s="386">
        <v>11</v>
      </c>
      <c r="L8" s="387">
        <v>12</v>
      </c>
    </row>
    <row r="9" spans="1:12" ht="69.75" customHeight="1">
      <c r="A9" s="390">
        <v>1</v>
      </c>
      <c r="B9" s="391">
        <v>44097</v>
      </c>
      <c r="C9" s="392" t="s">
        <v>514</v>
      </c>
      <c r="D9" s="423">
        <v>5200</v>
      </c>
      <c r="E9" s="423" t="s">
        <v>618</v>
      </c>
      <c r="F9" s="439" t="s">
        <v>619</v>
      </c>
      <c r="G9" s="439" t="s">
        <v>620</v>
      </c>
      <c r="H9" s="439" t="s">
        <v>515</v>
      </c>
      <c r="I9" s="439"/>
      <c r="J9" s="439"/>
      <c r="K9" s="439"/>
      <c r="L9" s="400"/>
    </row>
    <row r="10" spans="1:12" ht="44.25" customHeight="1">
      <c r="A10" s="390">
        <v>2</v>
      </c>
      <c r="B10" s="391">
        <v>44109</v>
      </c>
      <c r="C10" s="392" t="s">
        <v>514</v>
      </c>
      <c r="D10" s="423">
        <v>40000</v>
      </c>
      <c r="E10" s="423" t="s">
        <v>622</v>
      </c>
      <c r="F10" s="439" t="s">
        <v>621</v>
      </c>
      <c r="G10" s="439" t="s">
        <v>623</v>
      </c>
      <c r="H10" s="439" t="s">
        <v>515</v>
      </c>
      <c r="I10" s="397"/>
      <c r="J10" s="398"/>
      <c r="K10" s="399"/>
      <c r="L10" s="400"/>
    </row>
    <row r="11" spans="1:12">
      <c r="A11" s="427">
        <v>3</v>
      </c>
      <c r="B11" s="391"/>
      <c r="C11" s="395"/>
      <c r="D11" s="428"/>
      <c r="E11" s="429"/>
      <c r="F11" s="439"/>
      <c r="G11" s="430"/>
      <c r="H11" s="431"/>
      <c r="I11" s="432"/>
      <c r="J11" s="433"/>
      <c r="K11" s="434"/>
      <c r="L11" s="435"/>
    </row>
    <row r="12" spans="1:12">
      <c r="A12" s="390">
        <v>4</v>
      </c>
      <c r="B12" s="391"/>
      <c r="C12" s="392"/>
      <c r="D12" s="423"/>
      <c r="E12" s="424"/>
      <c r="F12" s="439"/>
      <c r="G12" s="425"/>
      <c r="H12" s="426"/>
      <c r="I12" s="397"/>
      <c r="J12" s="398"/>
      <c r="K12" s="399"/>
      <c r="L12" s="400"/>
    </row>
    <row r="13" spans="1:12">
      <c r="A13" s="390">
        <v>5</v>
      </c>
      <c r="B13" s="391"/>
      <c r="C13" s="392"/>
      <c r="D13" s="423"/>
      <c r="E13" s="424"/>
      <c r="F13" s="439"/>
      <c r="G13" s="425"/>
      <c r="H13" s="426"/>
      <c r="I13" s="397"/>
      <c r="J13" s="398"/>
      <c r="K13" s="399"/>
      <c r="L13" s="400"/>
    </row>
    <row r="14" spans="1:12">
      <c r="A14" s="427">
        <v>6</v>
      </c>
      <c r="B14" s="391"/>
      <c r="C14" s="392"/>
      <c r="D14" s="423"/>
      <c r="E14" s="424"/>
      <c r="F14" s="439"/>
      <c r="G14" s="425"/>
      <c r="H14" s="426"/>
      <c r="I14" s="397"/>
      <c r="J14" s="398"/>
      <c r="K14" s="399"/>
      <c r="L14" s="400"/>
    </row>
    <row r="15" spans="1:12">
      <c r="A15" s="390">
        <v>7</v>
      </c>
      <c r="B15" s="391"/>
      <c r="C15" s="395"/>
      <c r="D15" s="436"/>
      <c r="E15" s="429"/>
      <c r="F15" s="439"/>
      <c r="G15" s="431"/>
      <c r="H15" s="431"/>
      <c r="I15" s="432"/>
      <c r="J15" s="433"/>
      <c r="K15" s="434"/>
      <c r="L15" s="435"/>
    </row>
    <row r="16" spans="1:12" s="389" customFormat="1">
      <c r="A16" s="390">
        <v>8</v>
      </c>
      <c r="B16" s="391"/>
      <c r="C16" s="395"/>
      <c r="D16" s="428"/>
      <c r="E16" s="429"/>
      <c r="F16" s="439"/>
      <c r="G16" s="431"/>
      <c r="H16" s="426"/>
      <c r="I16" s="432"/>
      <c r="J16" s="433"/>
      <c r="K16" s="434"/>
      <c r="L16" s="435"/>
    </row>
    <row r="17" spans="1:12" s="389" customFormat="1">
      <c r="A17" s="427">
        <v>9</v>
      </c>
      <c r="B17" s="437"/>
      <c r="C17" s="395"/>
      <c r="D17" s="428"/>
      <c r="E17" s="429"/>
      <c r="F17" s="439"/>
      <c r="G17" s="431"/>
      <c r="H17" s="438"/>
      <c r="I17" s="432"/>
      <c r="J17" s="433"/>
      <c r="K17" s="434"/>
      <c r="L17" s="435"/>
    </row>
    <row r="18" spans="1:12">
      <c r="A18" s="390">
        <v>10</v>
      </c>
      <c r="B18" s="391"/>
      <c r="C18" s="392"/>
      <c r="D18" s="428"/>
      <c r="E18" s="429"/>
      <c r="F18" s="439"/>
      <c r="G18" s="431"/>
      <c r="H18" s="438"/>
      <c r="I18" s="397"/>
      <c r="J18" s="398"/>
      <c r="K18" s="399"/>
      <c r="L18" s="400"/>
    </row>
    <row r="19" spans="1:12">
      <c r="A19" s="390">
        <v>11</v>
      </c>
      <c r="B19" s="391"/>
      <c r="C19" s="392"/>
      <c r="D19" s="393"/>
      <c r="E19" s="429"/>
      <c r="F19" s="439"/>
      <c r="G19" s="431"/>
      <c r="H19" s="438"/>
      <c r="I19" s="397"/>
      <c r="J19" s="398"/>
      <c r="K19" s="399"/>
      <c r="L19" s="400"/>
    </row>
    <row r="20" spans="1:12">
      <c r="A20" s="427">
        <v>12</v>
      </c>
      <c r="B20" s="391"/>
      <c r="C20" s="392"/>
      <c r="D20" s="393"/>
      <c r="E20" s="424"/>
      <c r="F20" s="439"/>
      <c r="G20" s="396"/>
      <c r="H20" s="396"/>
      <c r="I20" s="397"/>
      <c r="J20" s="398"/>
      <c r="K20" s="399"/>
      <c r="L20" s="400"/>
    </row>
    <row r="21" spans="1:12">
      <c r="A21" s="390">
        <v>13</v>
      </c>
      <c r="B21" s="391"/>
      <c r="C21" s="392"/>
      <c r="D21" s="393"/>
      <c r="E21" s="394"/>
      <c r="F21" s="439"/>
      <c r="G21" s="396"/>
      <c r="H21" s="396"/>
      <c r="I21" s="397"/>
      <c r="J21" s="398"/>
      <c r="K21" s="399"/>
      <c r="L21" s="400"/>
    </row>
    <row r="22" spans="1:12">
      <c r="A22" s="390">
        <v>14</v>
      </c>
      <c r="B22" s="391"/>
      <c r="C22" s="392"/>
      <c r="D22" s="393"/>
      <c r="E22" s="394"/>
      <c r="F22" s="439"/>
      <c r="G22" s="396"/>
      <c r="H22" s="396"/>
      <c r="I22" s="394"/>
      <c r="J22" s="398"/>
      <c r="K22" s="399"/>
      <c r="L22" s="400"/>
    </row>
    <row r="23" spans="1:12">
      <c r="A23" s="427">
        <v>15</v>
      </c>
      <c r="B23" s="391"/>
      <c r="C23" s="392"/>
      <c r="D23" s="393"/>
      <c r="E23" s="394"/>
      <c r="F23" s="439"/>
      <c r="G23" s="396"/>
      <c r="H23" s="396"/>
      <c r="I23" s="394"/>
      <c r="J23" s="398"/>
      <c r="K23" s="399"/>
      <c r="L23" s="400"/>
    </row>
    <row r="24" spans="1:12">
      <c r="A24" s="390">
        <v>16</v>
      </c>
      <c r="B24" s="391"/>
      <c r="C24" s="392"/>
      <c r="D24" s="401"/>
      <c r="E24" s="394"/>
      <c r="F24" s="439"/>
      <c r="G24" s="396"/>
      <c r="H24" s="396"/>
      <c r="I24" s="394"/>
      <c r="J24" s="398"/>
      <c r="K24" s="399"/>
      <c r="L24" s="400"/>
    </row>
    <row r="25" spans="1:12">
      <c r="A25" s="390">
        <v>17</v>
      </c>
      <c r="B25" s="391"/>
      <c r="C25" s="392"/>
      <c r="D25" s="401"/>
      <c r="E25" s="394"/>
      <c r="F25" s="439"/>
      <c r="G25" s="396"/>
      <c r="H25" s="396"/>
      <c r="I25" s="394"/>
      <c r="J25" s="398"/>
      <c r="K25" s="399"/>
      <c r="L25" s="400"/>
    </row>
    <row r="26" spans="1:12">
      <c r="A26" s="427">
        <v>18</v>
      </c>
      <c r="B26" s="391"/>
      <c r="C26" s="392"/>
      <c r="D26" s="401"/>
      <c r="E26" s="394"/>
      <c r="F26" s="396"/>
      <c r="G26" s="396"/>
      <c r="H26" s="396"/>
      <c r="I26" s="394"/>
      <c r="J26" s="398"/>
      <c r="K26" s="399"/>
      <c r="L26" s="400"/>
    </row>
    <row r="27" spans="1:12" ht="20.25" thickBot="1">
      <c r="A27" s="402" t="s">
        <v>271</v>
      </c>
      <c r="B27" s="403"/>
      <c r="C27" s="404"/>
      <c r="D27" s="405"/>
      <c r="E27" s="406"/>
      <c r="F27" s="407"/>
      <c r="G27" s="407"/>
      <c r="H27" s="407"/>
      <c r="I27" s="406"/>
      <c r="J27" s="404"/>
      <c r="K27" s="408"/>
      <c r="L27" s="409"/>
    </row>
    <row r="28" spans="1:12">
      <c r="A28" s="355"/>
      <c r="B28" s="410"/>
      <c r="C28" s="355"/>
      <c r="D28" s="410"/>
      <c r="E28" s="355"/>
      <c r="F28" s="410"/>
      <c r="G28" s="355"/>
      <c r="H28" s="410"/>
      <c r="I28" s="355"/>
      <c r="J28" s="410"/>
      <c r="K28" s="355"/>
      <c r="L28" s="410"/>
    </row>
    <row r="29" spans="1:12">
      <c r="A29" s="411"/>
      <c r="B29" s="412"/>
      <c r="C29" s="411"/>
      <c r="D29" s="412"/>
      <c r="E29" s="411"/>
      <c r="F29" s="412"/>
      <c r="G29" s="411"/>
      <c r="H29" s="412"/>
      <c r="I29" s="411"/>
      <c r="J29" s="412"/>
      <c r="K29" s="411"/>
      <c r="L29" s="412"/>
    </row>
    <row r="30" spans="1:12">
      <c r="A30" s="455" t="s">
        <v>399</v>
      </c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5"/>
    </row>
    <row r="31" spans="1:12" s="413" customFormat="1" ht="18">
      <c r="A31" s="455" t="s">
        <v>432</v>
      </c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5"/>
    </row>
    <row r="32" spans="1:12" s="413" customFormat="1" ht="18">
      <c r="A32" s="455"/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</row>
    <row r="33" spans="1:12">
      <c r="A33" s="455" t="s">
        <v>431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</row>
    <row r="34" spans="1:12">
      <c r="A34" s="455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</row>
    <row r="35" spans="1:12">
      <c r="A35" s="455" t="s">
        <v>430</v>
      </c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</row>
    <row r="36" spans="1:12">
      <c r="A36" s="414"/>
      <c r="B36" s="415"/>
      <c r="C36" s="414"/>
      <c r="D36" s="415"/>
      <c r="E36" s="414"/>
      <c r="F36" s="415"/>
      <c r="G36" s="414"/>
      <c r="H36" s="415"/>
      <c r="I36" s="414"/>
      <c r="J36" s="415"/>
      <c r="K36" s="414"/>
      <c r="L36" s="415"/>
    </row>
    <row r="37" spans="1:12">
      <c r="A37" s="355"/>
      <c r="B37" s="368"/>
      <c r="C37" s="355"/>
      <c r="D37" s="368"/>
      <c r="E37" s="355"/>
      <c r="F37" s="368"/>
      <c r="G37" s="355"/>
      <c r="H37" s="368"/>
      <c r="I37" s="355"/>
      <c r="J37" s="368"/>
      <c r="K37" s="355"/>
      <c r="L37" s="368"/>
    </row>
    <row r="38" spans="1:12">
      <c r="A38" s="355"/>
      <c r="B38" s="410"/>
      <c r="C38" s="355"/>
      <c r="D38" s="410"/>
      <c r="E38" s="355"/>
      <c r="F38" s="410"/>
      <c r="G38" s="355"/>
      <c r="H38" s="410"/>
      <c r="I38" s="355"/>
      <c r="J38" s="410"/>
      <c r="K38" s="355"/>
      <c r="L38" s="410"/>
    </row>
    <row r="39" spans="1:12">
      <c r="A39" s="355"/>
      <c r="B39" s="368"/>
      <c r="C39" s="355"/>
      <c r="D39" s="368"/>
      <c r="E39" s="355"/>
      <c r="F39" s="368"/>
      <c r="G39" s="355"/>
      <c r="H39" s="368"/>
      <c r="I39" s="355"/>
      <c r="J39" s="368"/>
      <c r="K39" s="355"/>
      <c r="L39" s="368"/>
    </row>
    <row r="40" spans="1:12" s="416" customFormat="1">
      <c r="A40" s="461" t="s">
        <v>107</v>
      </c>
      <c r="B40" s="461"/>
      <c r="C40" s="410"/>
      <c r="D40" s="355"/>
      <c r="E40" s="410"/>
      <c r="F40" s="410"/>
      <c r="G40" s="355"/>
      <c r="H40" s="410"/>
      <c r="I40" s="410"/>
      <c r="J40" s="355"/>
      <c r="K40" s="410"/>
      <c r="L40" s="355"/>
    </row>
    <row r="41" spans="1:12" s="416" customFormat="1">
      <c r="A41" s="410"/>
      <c r="B41" s="355"/>
      <c r="C41" s="417"/>
      <c r="D41" s="418"/>
      <c r="E41" s="417"/>
      <c r="F41" s="410"/>
      <c r="G41" s="355"/>
      <c r="H41" s="419"/>
      <c r="I41" s="410"/>
      <c r="J41" s="355"/>
      <c r="K41" s="410"/>
      <c r="L41" s="355"/>
    </row>
    <row r="42" spans="1:12" s="416" customFormat="1">
      <c r="A42" s="410"/>
      <c r="B42" s="355"/>
      <c r="C42" s="454" t="s">
        <v>263</v>
      </c>
      <c r="D42" s="454"/>
      <c r="E42" s="454"/>
      <c r="F42" s="410"/>
      <c r="G42" s="355"/>
      <c r="H42" s="459" t="s">
        <v>617</v>
      </c>
      <c r="I42" s="420"/>
      <c r="J42" s="355"/>
      <c r="K42" s="410"/>
      <c r="L42" s="355"/>
    </row>
    <row r="43" spans="1:12" s="416" customFormat="1">
      <c r="A43" s="410"/>
      <c r="B43" s="355"/>
      <c r="C43" s="410"/>
      <c r="D43" s="355"/>
      <c r="E43" s="410"/>
      <c r="F43" s="410"/>
      <c r="G43" s="355"/>
      <c r="H43" s="460"/>
      <c r="I43" s="420"/>
      <c r="J43" s="355"/>
      <c r="K43" s="410"/>
      <c r="L43" s="355"/>
    </row>
    <row r="44" spans="1:12" s="421" customFormat="1">
      <c r="A44" s="410"/>
      <c r="B44" s="355"/>
      <c r="C44" s="454" t="s">
        <v>139</v>
      </c>
      <c r="D44" s="454"/>
      <c r="E44" s="454"/>
      <c r="F44" s="410"/>
      <c r="G44" s="355"/>
      <c r="H44" s="410"/>
      <c r="I44" s="410"/>
      <c r="J44" s="355"/>
      <c r="K44" s="410"/>
      <c r="L44" s="355"/>
    </row>
    <row r="45" spans="1:12" s="421" customFormat="1">
      <c r="E45" s="359"/>
    </row>
    <row r="46" spans="1:12" s="421" customFormat="1">
      <c r="E46" s="359"/>
    </row>
    <row r="47" spans="1:12" s="421" customFormat="1">
      <c r="E47" s="359"/>
    </row>
    <row r="48" spans="1:12" s="421" customFormat="1">
      <c r="E48" s="359"/>
    </row>
    <row r="49" s="421" customFormat="1"/>
  </sheetData>
  <mergeCells count="13">
    <mergeCell ref="K2:L2"/>
    <mergeCell ref="F3:H3"/>
    <mergeCell ref="B4:D4"/>
    <mergeCell ref="A5:F5"/>
    <mergeCell ref="C44:E44"/>
    <mergeCell ref="A31:L32"/>
    <mergeCell ref="A33:L34"/>
    <mergeCell ref="A35:L35"/>
    <mergeCell ref="I6:K6"/>
    <mergeCell ref="H42:H43"/>
    <mergeCell ref="A40:B40"/>
    <mergeCell ref="A30:L30"/>
    <mergeCell ref="C42:E42"/>
  </mergeCells>
  <dataValidations xWindow="129" yWindow="558"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0:F27 F11:F16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7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7"/>
  </dataValidations>
  <printOptions gridLines="1"/>
  <pageMargins left="0.11810804899387577" right="0.11810804899387577" top="0.354329615048119" bottom="0.354329615048119" header="0.31496062992125984" footer="0.31496062992125984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41.140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296</v>
      </c>
      <c r="B1" s="74"/>
      <c r="C1" s="464" t="s">
        <v>109</v>
      </c>
      <c r="D1" s="464"/>
      <c r="E1" s="105"/>
    </row>
    <row r="2" spans="1:7">
      <c r="A2" s="74" t="s">
        <v>140</v>
      </c>
      <c r="B2" s="74"/>
      <c r="C2" s="462" t="s">
        <v>533</v>
      </c>
      <c r="D2" s="463"/>
      <c r="E2" s="105"/>
    </row>
    <row r="3" spans="1:7">
      <c r="A3" s="72"/>
      <c r="B3" s="74"/>
      <c r="C3" s="73"/>
      <c r="D3" s="73"/>
      <c r="E3" s="105"/>
    </row>
    <row r="4" spans="1:7">
      <c r="A4" s="75" t="s">
        <v>269</v>
      </c>
      <c r="B4" s="465" t="s">
        <v>512</v>
      </c>
      <c r="C4" s="465"/>
      <c r="D4" s="465"/>
      <c r="E4" s="105"/>
    </row>
    <row r="5" spans="1:7">
      <c r="A5" s="214">
        <f>'ფორმა N1'!A5</f>
        <v>0</v>
      </c>
      <c r="B5" s="12"/>
      <c r="C5" s="12"/>
      <c r="E5" s="105"/>
    </row>
    <row r="6" spans="1:7">
      <c r="A6" s="101"/>
      <c r="B6" s="101"/>
      <c r="C6" s="101"/>
      <c r="D6" s="102"/>
      <c r="E6" s="105"/>
    </row>
    <row r="7" spans="1:7">
      <c r="A7" s="74"/>
      <c r="B7" s="74"/>
      <c r="C7" s="74"/>
      <c r="D7" s="74"/>
      <c r="E7" s="105"/>
    </row>
    <row r="8" spans="1:7" s="6" customFormat="1" ht="39" customHeight="1">
      <c r="A8" s="103" t="s">
        <v>64</v>
      </c>
      <c r="B8" s="77" t="s">
        <v>244</v>
      </c>
      <c r="C8" s="77" t="s">
        <v>66</v>
      </c>
      <c r="D8" s="77" t="s">
        <v>67</v>
      </c>
      <c r="E8" s="105"/>
    </row>
    <row r="9" spans="1:7" s="7" customFormat="1" ht="16.5" customHeight="1">
      <c r="A9" s="215">
        <v>1</v>
      </c>
      <c r="B9" s="215" t="s">
        <v>65</v>
      </c>
      <c r="C9" s="83">
        <f>SUM(C10,C26)</f>
        <v>0</v>
      </c>
      <c r="D9" s="83">
        <f>SUM(D10,D26)</f>
        <v>0</v>
      </c>
      <c r="E9" s="105"/>
    </row>
    <row r="10" spans="1:7" s="7" customFormat="1" ht="16.5" customHeight="1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05"/>
    </row>
    <row r="11" spans="1:7" s="9" customFormat="1" ht="16.5" customHeight="1">
      <c r="A11" s="86" t="s">
        <v>30</v>
      </c>
      <c r="B11" s="86" t="s">
        <v>79</v>
      </c>
      <c r="C11" s="8"/>
      <c r="D11" s="8"/>
      <c r="E11" s="105"/>
    </row>
    <row r="12" spans="1:7" s="10" customFormat="1" ht="16.5" customHeight="1">
      <c r="A12" s="86" t="s">
        <v>31</v>
      </c>
      <c r="B12" s="86" t="s">
        <v>302</v>
      </c>
      <c r="C12" s="104"/>
      <c r="D12" s="104">
        <f>SUM(D13:D15)</f>
        <v>0</v>
      </c>
      <c r="E12" s="105"/>
      <c r="G12" s="66"/>
    </row>
    <row r="13" spans="1:7" s="3" customFormat="1" ht="16.5" customHeight="1">
      <c r="A13" s="95" t="s">
        <v>81</v>
      </c>
      <c r="B13" s="95" t="s">
        <v>305</v>
      </c>
      <c r="C13" s="8"/>
      <c r="D13" s="8"/>
      <c r="E13" s="105"/>
    </row>
    <row r="14" spans="1:7" s="3" customFormat="1" ht="16.5" customHeight="1">
      <c r="A14" s="95" t="s">
        <v>469</v>
      </c>
      <c r="B14" s="95" t="s">
        <v>468</v>
      </c>
      <c r="C14" s="8"/>
      <c r="D14" s="8"/>
      <c r="E14" s="105"/>
    </row>
    <row r="15" spans="1:7" s="3" customFormat="1" ht="16.5" customHeight="1">
      <c r="A15" s="95" t="s">
        <v>470</v>
      </c>
      <c r="B15" s="95" t="s">
        <v>97</v>
      </c>
      <c r="C15" s="8"/>
      <c r="D15" s="8"/>
      <c r="E15" s="105"/>
    </row>
    <row r="16" spans="1:7" s="3" customFormat="1" ht="16.5" customHeight="1">
      <c r="A16" s="86" t="s">
        <v>82</v>
      </c>
      <c r="B16" s="86" t="s">
        <v>83</v>
      </c>
      <c r="C16" s="104">
        <f>SUM(C17:C18)</f>
        <v>0</v>
      </c>
      <c r="D16" s="104">
        <f>SUM(D17:D18)</f>
        <v>0</v>
      </c>
      <c r="E16" s="105"/>
    </row>
    <row r="17" spans="1:5" s="3" customFormat="1" ht="16.5" customHeight="1">
      <c r="A17" s="95" t="s">
        <v>84</v>
      </c>
      <c r="B17" s="95" t="s">
        <v>86</v>
      </c>
      <c r="C17" s="8"/>
      <c r="D17" s="8"/>
      <c r="E17" s="105"/>
    </row>
    <row r="18" spans="1:5" s="3" customFormat="1" ht="30">
      <c r="A18" s="95" t="s">
        <v>85</v>
      </c>
      <c r="B18" s="95" t="s">
        <v>110</v>
      </c>
      <c r="C18" s="8"/>
      <c r="D18" s="8"/>
      <c r="E18" s="105"/>
    </row>
    <row r="19" spans="1:5" s="3" customFormat="1" ht="16.5" customHeight="1">
      <c r="A19" s="86" t="s">
        <v>87</v>
      </c>
      <c r="B19" s="86" t="s">
        <v>395</v>
      </c>
      <c r="C19" s="104">
        <f>SUM(C20:C23)</f>
        <v>0</v>
      </c>
      <c r="D19" s="104">
        <f>SUM(D20:D23)</f>
        <v>0</v>
      </c>
      <c r="E19" s="105"/>
    </row>
    <row r="20" spans="1:5" s="3" customFormat="1" ht="16.5" customHeight="1">
      <c r="A20" s="95" t="s">
        <v>88</v>
      </c>
      <c r="B20" s="95" t="s">
        <v>89</v>
      </c>
      <c r="C20" s="8"/>
      <c r="D20" s="8"/>
      <c r="E20" s="105"/>
    </row>
    <row r="21" spans="1:5" s="3" customFormat="1" ht="30">
      <c r="A21" s="95" t="s">
        <v>92</v>
      </c>
      <c r="B21" s="95" t="s">
        <v>90</v>
      </c>
      <c r="C21" s="8"/>
      <c r="D21" s="8"/>
      <c r="E21" s="105"/>
    </row>
    <row r="22" spans="1:5" s="3" customFormat="1" ht="16.5" customHeight="1">
      <c r="A22" s="95" t="s">
        <v>93</v>
      </c>
      <c r="B22" s="95" t="s">
        <v>91</v>
      </c>
      <c r="C22" s="8"/>
      <c r="D22" s="8"/>
      <c r="E22" s="105"/>
    </row>
    <row r="23" spans="1:5" s="3" customFormat="1" ht="16.5" customHeight="1">
      <c r="A23" s="95" t="s">
        <v>94</v>
      </c>
      <c r="B23" s="95" t="s">
        <v>412</v>
      </c>
      <c r="C23" s="8"/>
      <c r="D23" s="8"/>
      <c r="E23" s="105"/>
    </row>
    <row r="24" spans="1:5" s="3" customFormat="1" ht="16.5" customHeight="1">
      <c r="A24" s="86" t="s">
        <v>95</v>
      </c>
      <c r="B24" s="86" t="s">
        <v>413</v>
      </c>
      <c r="C24" s="234"/>
      <c r="D24" s="8"/>
      <c r="E24" s="105"/>
    </row>
    <row r="25" spans="1:5" s="3" customFormat="1">
      <c r="A25" s="86" t="s">
        <v>246</v>
      </c>
      <c r="B25" s="86" t="s">
        <v>419</v>
      </c>
      <c r="C25" s="8"/>
      <c r="D25" s="8"/>
      <c r="E25" s="105"/>
    </row>
    <row r="26" spans="1:5" ht="16.5" customHeight="1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5"/>
    </row>
    <row r="27" spans="1:5" ht="16.5" customHeight="1">
      <c r="A27" s="86" t="s">
        <v>32</v>
      </c>
      <c r="B27" s="86" t="s">
        <v>305</v>
      </c>
      <c r="C27" s="104">
        <f>SUM(C28:C30)</f>
        <v>0</v>
      </c>
      <c r="D27" s="104">
        <f>SUM(D28:D30)</f>
        <v>0</v>
      </c>
      <c r="E27" s="105"/>
    </row>
    <row r="28" spans="1:5">
      <c r="A28" s="221" t="s">
        <v>98</v>
      </c>
      <c r="B28" s="221" t="s">
        <v>303</v>
      </c>
      <c r="C28" s="8"/>
      <c r="D28" s="8"/>
      <c r="E28" s="105"/>
    </row>
    <row r="29" spans="1:5">
      <c r="A29" s="221" t="s">
        <v>99</v>
      </c>
      <c r="B29" s="221" t="s">
        <v>306</v>
      </c>
      <c r="C29" s="8"/>
      <c r="D29" s="8"/>
      <c r="E29" s="105"/>
    </row>
    <row r="30" spans="1:5">
      <c r="A30" s="221" t="s">
        <v>421</v>
      </c>
      <c r="B30" s="221" t="s">
        <v>304</v>
      </c>
      <c r="C30" s="8"/>
      <c r="D30" s="8"/>
      <c r="E30" s="105"/>
    </row>
    <row r="31" spans="1:5">
      <c r="A31" s="86" t="s">
        <v>33</v>
      </c>
      <c r="B31" s="86" t="s">
        <v>468</v>
      </c>
      <c r="C31" s="104">
        <f>SUM(C32:C34)</f>
        <v>0</v>
      </c>
      <c r="D31" s="104">
        <f>SUM(D32:D34)</f>
        <v>0</v>
      </c>
      <c r="E31" s="105"/>
    </row>
    <row r="32" spans="1:5">
      <c r="A32" s="221" t="s">
        <v>12</v>
      </c>
      <c r="B32" s="221" t="s">
        <v>471</v>
      </c>
      <c r="C32" s="8"/>
      <c r="D32" s="8"/>
      <c r="E32" s="105"/>
    </row>
    <row r="33" spans="1:9">
      <c r="A33" s="221" t="s">
        <v>13</v>
      </c>
      <c r="B33" s="221" t="s">
        <v>472</v>
      </c>
      <c r="C33" s="8"/>
      <c r="D33" s="8"/>
      <c r="E33" s="105"/>
    </row>
    <row r="34" spans="1:9">
      <c r="A34" s="221" t="s">
        <v>276</v>
      </c>
      <c r="B34" s="221" t="s">
        <v>473</v>
      </c>
      <c r="C34" s="8"/>
      <c r="D34" s="8"/>
      <c r="E34" s="105"/>
    </row>
    <row r="35" spans="1:9">
      <c r="A35" s="86" t="s">
        <v>34</v>
      </c>
      <c r="B35" s="232" t="s">
        <v>418</v>
      </c>
      <c r="C35" s="8"/>
      <c r="D35" s="8"/>
      <c r="E35" s="105"/>
    </row>
    <row r="36" spans="1:9">
      <c r="D36" s="26"/>
      <c r="E36" s="106"/>
      <c r="F36" s="26"/>
    </row>
    <row r="37" spans="1:9">
      <c r="A37" s="1"/>
      <c r="D37" s="26"/>
      <c r="E37" s="106"/>
      <c r="F37" s="26"/>
    </row>
    <row r="38" spans="1:9">
      <c r="D38" s="26"/>
      <c r="E38" s="106"/>
      <c r="F38" s="26"/>
    </row>
    <row r="39" spans="1:9">
      <c r="D39" s="26"/>
      <c r="E39" s="106"/>
      <c r="F39" s="26"/>
    </row>
    <row r="40" spans="1:9">
      <c r="A40" s="67" t="s">
        <v>107</v>
      </c>
      <c r="D40" s="26"/>
      <c r="E40" s="106"/>
      <c r="F40" s="26"/>
    </row>
    <row r="41" spans="1:9">
      <c r="D41" s="26"/>
      <c r="E41" s="107"/>
      <c r="F41" s="107"/>
      <c r="G41"/>
      <c r="H41"/>
      <c r="I41"/>
    </row>
    <row r="42" spans="1:9">
      <c r="D42" s="108"/>
      <c r="E42" s="107"/>
      <c r="F42" s="107"/>
      <c r="G42"/>
      <c r="H42"/>
      <c r="I42"/>
    </row>
    <row r="43" spans="1:9">
      <c r="A43"/>
      <c r="B43" s="67" t="s">
        <v>266</v>
      </c>
      <c r="D43" s="108"/>
      <c r="E43" s="107"/>
      <c r="F43" s="107"/>
      <c r="G43"/>
      <c r="H43"/>
      <c r="I43"/>
    </row>
    <row r="44" spans="1:9">
      <c r="A44"/>
      <c r="B44" s="2" t="s">
        <v>265</v>
      </c>
      <c r="D44" s="108"/>
      <c r="E44" s="107"/>
      <c r="F44" s="107"/>
      <c r="G44"/>
      <c r="H44"/>
      <c r="I44"/>
    </row>
    <row r="45" spans="1:9" customFormat="1" ht="12.75">
      <c r="B45" s="64" t="s">
        <v>139</v>
      </c>
      <c r="D45" s="107"/>
      <c r="E45" s="107"/>
      <c r="F45" s="107"/>
    </row>
    <row r="46" spans="1:9">
      <c r="D46" s="26"/>
      <c r="E46" s="106"/>
      <c r="F46" s="26"/>
    </row>
  </sheetData>
  <mergeCells count="3">
    <mergeCell ref="C2:D2"/>
    <mergeCell ref="C1:D1"/>
    <mergeCell ref="B4:D4"/>
  </mergeCells>
  <printOptions gridLines="1"/>
  <pageMargins left="0.19685039370078741" right="0.19685039370078741" top="0.19685039370078741" bottom="0.19685039370078741" header="0.15748031496062992" footer="0.15748031496062992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1" sqref="C11"/>
    </sheetView>
  </sheetViews>
  <sheetFormatPr defaultRowHeight="15"/>
  <cols>
    <col min="1" max="1" width="14.28515625" style="21" bestFit="1" customWidth="1"/>
    <col min="2" max="2" width="58.5703125" style="227" customWidth="1"/>
    <col min="3" max="3" width="33.5703125" style="21" customWidth="1"/>
    <col min="4" max="4" width="34.42578125" style="21" customWidth="1"/>
    <col min="5" max="5" width="57.42578125" style="19" customWidth="1"/>
    <col min="6" max="16384" width="9.140625" style="21"/>
  </cols>
  <sheetData>
    <row r="1" spans="1:12" s="6" customFormat="1">
      <c r="A1" s="72" t="s">
        <v>267</v>
      </c>
      <c r="B1" s="223"/>
      <c r="C1" s="464" t="s">
        <v>109</v>
      </c>
      <c r="D1" s="464"/>
      <c r="E1" s="110"/>
    </row>
    <row r="2" spans="1:12" s="6" customFormat="1">
      <c r="A2" s="74" t="s">
        <v>140</v>
      </c>
      <c r="B2" s="223"/>
      <c r="C2" s="462" t="s">
        <v>533</v>
      </c>
      <c r="D2" s="463"/>
      <c r="E2" s="110"/>
    </row>
    <row r="3" spans="1:12" s="6" customFormat="1">
      <c r="A3" s="74"/>
      <c r="B3" s="223"/>
      <c r="C3" s="73"/>
      <c r="D3" s="73"/>
      <c r="E3" s="110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24"/>
      <c r="C4" s="466" t="s">
        <v>512</v>
      </c>
      <c r="D4" s="466"/>
      <c r="E4" s="305"/>
      <c r="L4" s="6"/>
    </row>
    <row r="5" spans="1:12" s="2" customFormat="1">
      <c r="A5" s="116">
        <f>'ფორმა N1'!A5</f>
        <v>0</v>
      </c>
      <c r="B5" s="225"/>
      <c r="C5" s="58"/>
      <c r="D5" s="58"/>
      <c r="E5" s="105"/>
    </row>
    <row r="6" spans="1:12" s="2" customFormat="1">
      <c r="A6" s="75"/>
      <c r="B6" s="224"/>
      <c r="C6" s="74"/>
      <c r="D6" s="74"/>
      <c r="E6" s="105"/>
    </row>
    <row r="7" spans="1:12" s="6" customFormat="1" ht="18">
      <c r="A7" s="98"/>
      <c r="B7" s="109"/>
      <c r="C7" s="76"/>
      <c r="D7" s="76"/>
      <c r="E7" s="110"/>
    </row>
    <row r="8" spans="1:12" s="6" customFormat="1" ht="18">
      <c r="A8" s="103" t="s">
        <v>64</v>
      </c>
      <c r="B8" s="77" t="s">
        <v>244</v>
      </c>
      <c r="C8" s="77" t="s">
        <v>66</v>
      </c>
      <c r="D8" s="77" t="s">
        <v>67</v>
      </c>
      <c r="E8" s="110"/>
      <c r="F8" s="20"/>
    </row>
    <row r="9" spans="1:12" s="7" customFormat="1">
      <c r="A9" s="215">
        <v>1</v>
      </c>
      <c r="B9" s="215" t="s">
        <v>65</v>
      </c>
      <c r="C9" s="83">
        <f>SUM(C10,C26)</f>
        <v>45200</v>
      </c>
      <c r="D9" s="83">
        <f>SUM(D10,D26)</f>
        <v>45200</v>
      </c>
      <c r="E9" s="110"/>
    </row>
    <row r="10" spans="1:12" s="7" customFormat="1">
      <c r="A10" s="85">
        <v>1.1000000000000001</v>
      </c>
      <c r="B10" s="85" t="s">
        <v>80</v>
      </c>
      <c r="C10" s="83">
        <f>SUM(C11,C12,C16,C19,C24,C25)</f>
        <v>45200</v>
      </c>
      <c r="D10" s="83">
        <f>SUM(D11,D12,D16,D19,D24,D25)</f>
        <v>45200</v>
      </c>
      <c r="E10" s="110"/>
    </row>
    <row r="11" spans="1:12" s="9" customFormat="1" ht="18">
      <c r="A11" s="86" t="s">
        <v>30</v>
      </c>
      <c r="B11" s="86" t="s">
        <v>79</v>
      </c>
      <c r="C11" s="8"/>
      <c r="D11" s="8"/>
      <c r="E11" s="110"/>
    </row>
    <row r="12" spans="1:12" s="10" customFormat="1">
      <c r="A12" s="86" t="s">
        <v>31</v>
      </c>
      <c r="B12" s="86" t="s">
        <v>302</v>
      </c>
      <c r="C12" s="104">
        <f>SUM(C13:C15)</f>
        <v>45200</v>
      </c>
      <c r="D12" s="104">
        <f>SUM(D13:D15)</f>
        <v>45200</v>
      </c>
      <c r="E12" s="110"/>
    </row>
    <row r="13" spans="1:12" s="3" customFormat="1">
      <c r="A13" s="95" t="s">
        <v>81</v>
      </c>
      <c r="B13" s="95" t="s">
        <v>305</v>
      </c>
      <c r="C13" s="8">
        <v>45200</v>
      </c>
      <c r="D13" s="8">
        <v>45200</v>
      </c>
      <c r="E13" s="110"/>
    </row>
    <row r="14" spans="1:12" s="3" customFormat="1">
      <c r="A14" s="95" t="s">
        <v>469</v>
      </c>
      <c r="B14" s="95" t="s">
        <v>468</v>
      </c>
      <c r="C14" s="8"/>
      <c r="D14" s="8"/>
      <c r="E14" s="110"/>
    </row>
    <row r="15" spans="1:12" s="3" customFormat="1" ht="30">
      <c r="A15" s="95" t="s">
        <v>470</v>
      </c>
      <c r="B15" s="95" t="s">
        <v>97</v>
      </c>
      <c r="C15" s="8"/>
      <c r="D15" s="8"/>
      <c r="E15" s="110"/>
    </row>
    <row r="16" spans="1:12" s="3" customFormat="1">
      <c r="A16" s="86" t="s">
        <v>82</v>
      </c>
      <c r="B16" s="86" t="s">
        <v>83</v>
      </c>
      <c r="C16" s="104">
        <f>SUM(C17:C18)</f>
        <v>0</v>
      </c>
      <c r="D16" s="104">
        <f>SUM(D17:D18)</f>
        <v>0</v>
      </c>
      <c r="E16" s="110"/>
    </row>
    <row r="17" spans="1:5" s="3" customFormat="1">
      <c r="A17" s="95" t="s">
        <v>84</v>
      </c>
      <c r="B17" s="95" t="s">
        <v>86</v>
      </c>
      <c r="C17" s="8"/>
      <c r="D17" s="8"/>
      <c r="E17" s="110"/>
    </row>
    <row r="18" spans="1:5" s="3" customFormat="1" ht="30">
      <c r="A18" s="95" t="s">
        <v>85</v>
      </c>
      <c r="B18" s="95" t="s">
        <v>110</v>
      </c>
      <c r="C18" s="8"/>
      <c r="D18" s="8"/>
      <c r="E18" s="110"/>
    </row>
    <row r="19" spans="1:5" s="3" customFormat="1">
      <c r="A19" s="86" t="s">
        <v>87</v>
      </c>
      <c r="B19" s="86" t="s">
        <v>395</v>
      </c>
      <c r="C19" s="104">
        <f>SUM(C20:C23)</f>
        <v>0</v>
      </c>
      <c r="D19" s="104">
        <f>SUM(D20:D23)</f>
        <v>0</v>
      </c>
      <c r="E19" s="110"/>
    </row>
    <row r="20" spans="1:5" s="3" customFormat="1">
      <c r="A20" s="95" t="s">
        <v>88</v>
      </c>
      <c r="B20" s="95" t="s">
        <v>89</v>
      </c>
      <c r="C20" s="8"/>
      <c r="D20" s="8"/>
      <c r="E20" s="110"/>
    </row>
    <row r="21" spans="1:5" s="3" customFormat="1" ht="30">
      <c r="A21" s="95" t="s">
        <v>92</v>
      </c>
      <c r="B21" s="95" t="s">
        <v>90</v>
      </c>
      <c r="C21" s="8"/>
      <c r="D21" s="8"/>
      <c r="E21" s="110"/>
    </row>
    <row r="22" spans="1:5" s="3" customFormat="1">
      <c r="A22" s="95" t="s">
        <v>93</v>
      </c>
      <c r="B22" s="95" t="s">
        <v>91</v>
      </c>
      <c r="C22" s="8"/>
      <c r="D22" s="8"/>
      <c r="E22" s="110"/>
    </row>
    <row r="23" spans="1:5" s="3" customFormat="1" ht="30">
      <c r="A23" s="95" t="s">
        <v>94</v>
      </c>
      <c r="B23" s="95" t="s">
        <v>412</v>
      </c>
      <c r="C23" s="8"/>
      <c r="D23" s="8"/>
      <c r="E23" s="110"/>
    </row>
    <row r="24" spans="1:5" s="3" customFormat="1">
      <c r="A24" s="86" t="s">
        <v>95</v>
      </c>
      <c r="B24" s="86" t="s">
        <v>413</v>
      </c>
      <c r="C24" s="234"/>
      <c r="D24" s="8"/>
      <c r="E24" s="110"/>
    </row>
    <row r="25" spans="1:5" s="3" customFormat="1">
      <c r="A25" s="86" t="s">
        <v>246</v>
      </c>
      <c r="B25" s="86" t="s">
        <v>419</v>
      </c>
      <c r="C25" s="8"/>
      <c r="D25" s="8"/>
      <c r="E25" s="110"/>
    </row>
    <row r="26" spans="1:5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0"/>
    </row>
    <row r="27" spans="1:5">
      <c r="A27" s="86" t="s">
        <v>32</v>
      </c>
      <c r="B27" s="86" t="s">
        <v>305</v>
      </c>
      <c r="C27" s="104">
        <f>SUM(C28:C30)</f>
        <v>0</v>
      </c>
      <c r="D27" s="104">
        <f>SUM(D28:D30)</f>
        <v>0</v>
      </c>
      <c r="E27" s="110"/>
    </row>
    <row r="28" spans="1:5" ht="30">
      <c r="A28" s="221" t="s">
        <v>98</v>
      </c>
      <c r="B28" s="221" t="s">
        <v>303</v>
      </c>
      <c r="C28" s="8"/>
      <c r="D28" s="8"/>
      <c r="E28" s="110"/>
    </row>
    <row r="29" spans="1:5" ht="30">
      <c r="A29" s="221" t="s">
        <v>99</v>
      </c>
      <c r="B29" s="221" t="s">
        <v>306</v>
      </c>
      <c r="C29" s="8"/>
      <c r="D29" s="8"/>
      <c r="E29" s="110"/>
    </row>
    <row r="30" spans="1:5">
      <c r="A30" s="221" t="s">
        <v>421</v>
      </c>
      <c r="B30" s="221" t="s">
        <v>304</v>
      </c>
      <c r="C30" s="8"/>
      <c r="D30" s="8"/>
      <c r="E30" s="110"/>
    </row>
    <row r="31" spans="1:5">
      <c r="A31" s="86" t="s">
        <v>33</v>
      </c>
      <c r="B31" s="86" t="s">
        <v>468</v>
      </c>
      <c r="C31" s="104">
        <f>SUM(C32:C34)</f>
        <v>0</v>
      </c>
      <c r="D31" s="104">
        <f>SUM(D32:D34)</f>
        <v>0</v>
      </c>
      <c r="E31" s="110"/>
    </row>
    <row r="32" spans="1:5" ht="30">
      <c r="A32" s="221" t="s">
        <v>12</v>
      </c>
      <c r="B32" s="221" t="s">
        <v>471</v>
      </c>
      <c r="C32" s="8"/>
      <c r="D32" s="8"/>
      <c r="E32" s="110"/>
    </row>
    <row r="33" spans="1:9" ht="30">
      <c r="A33" s="221" t="s">
        <v>13</v>
      </c>
      <c r="B33" s="221" t="s">
        <v>472</v>
      </c>
      <c r="C33" s="8"/>
      <c r="D33" s="8"/>
      <c r="E33" s="110"/>
    </row>
    <row r="34" spans="1:9">
      <c r="A34" s="221" t="s">
        <v>276</v>
      </c>
      <c r="B34" s="221" t="s">
        <v>473</v>
      </c>
      <c r="C34" s="8"/>
      <c r="D34" s="8"/>
      <c r="E34" s="110"/>
    </row>
    <row r="35" spans="1:9" s="22" customFormat="1" ht="30">
      <c r="A35" s="86" t="s">
        <v>34</v>
      </c>
      <c r="B35" s="232" t="s">
        <v>418</v>
      </c>
      <c r="C35" s="8"/>
      <c r="D35" s="8"/>
    </row>
    <row r="36" spans="1:9" s="2" customFormat="1">
      <c r="A36" s="1"/>
      <c r="B36" s="226"/>
      <c r="E36" s="5"/>
    </row>
    <row r="37" spans="1:9" s="2" customFormat="1">
      <c r="B37" s="226"/>
      <c r="E37" s="5"/>
    </row>
    <row r="38" spans="1:9">
      <c r="A38" s="1"/>
    </row>
    <row r="39" spans="1:9">
      <c r="A39" s="2"/>
    </row>
    <row r="40" spans="1:9" s="2" customFormat="1">
      <c r="A40" s="67" t="s">
        <v>107</v>
      </c>
      <c r="B40" s="226"/>
      <c r="E40" s="5"/>
    </row>
    <row r="41" spans="1:9" s="2" customFormat="1">
      <c r="B41" s="226"/>
      <c r="E41"/>
      <c r="F41"/>
      <c r="G41"/>
      <c r="H41"/>
      <c r="I41"/>
    </row>
    <row r="42" spans="1:9" s="2" customFormat="1">
      <c r="B42" s="226"/>
      <c r="D42" s="12"/>
      <c r="E42"/>
      <c r="F42"/>
      <c r="G42"/>
      <c r="H42"/>
      <c r="I42"/>
    </row>
    <row r="43" spans="1:9" s="2" customFormat="1" ht="30">
      <c r="A43"/>
      <c r="B43" s="228" t="s">
        <v>416</v>
      </c>
      <c r="D43" s="12"/>
      <c r="E43"/>
      <c r="F43"/>
      <c r="G43"/>
      <c r="H43"/>
      <c r="I43"/>
    </row>
    <row r="44" spans="1:9" s="2" customFormat="1" ht="30">
      <c r="A44"/>
      <c r="B44" s="226" t="s">
        <v>265</v>
      </c>
      <c r="D44" s="12"/>
      <c r="E44"/>
      <c r="F44"/>
      <c r="G44"/>
      <c r="H44"/>
      <c r="I44"/>
    </row>
    <row r="45" spans="1:9" customFormat="1" ht="12.75">
      <c r="B45" s="229" t="s">
        <v>139</v>
      </c>
    </row>
    <row r="46" spans="1:9" customFormat="1" ht="12.75">
      <c r="B46" s="230"/>
    </row>
  </sheetData>
  <mergeCells count="3">
    <mergeCell ref="C1:D1"/>
    <mergeCell ref="C2:D2"/>
    <mergeCell ref="C4:D4"/>
  </mergeCells>
  <pageMargins left="0.11811023622047245" right="0.11811023622047245" top="0.59055118110236227" bottom="0.59055118110236227" header="0.15748031496062992" footer="0.15748031496062992"/>
  <pageSetup paperSize="9" scale="76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69.85546875" style="2" customWidth="1"/>
    <col min="3" max="3" width="31.7109375" style="320" customWidth="1"/>
    <col min="4" max="4" width="30" style="320" customWidth="1"/>
    <col min="5" max="5" width="0.7109375" style="2" customWidth="1"/>
    <col min="6" max="16384" width="9.140625" style="2"/>
  </cols>
  <sheetData>
    <row r="1" spans="1:5" s="6" customFormat="1">
      <c r="A1" s="72" t="s">
        <v>477</v>
      </c>
      <c r="B1" s="213"/>
      <c r="C1" s="464" t="s">
        <v>109</v>
      </c>
      <c r="D1" s="464"/>
      <c r="E1" s="89"/>
    </row>
    <row r="2" spans="1:5" s="6" customFormat="1">
      <c r="A2" s="269" t="s">
        <v>479</v>
      </c>
      <c r="B2" s="213"/>
      <c r="C2" s="462" t="s">
        <v>533</v>
      </c>
      <c r="D2" s="463"/>
      <c r="E2" s="89"/>
    </row>
    <row r="3" spans="1:5" s="6" customFormat="1">
      <c r="A3" s="269" t="s">
        <v>478</v>
      </c>
      <c r="B3" s="213"/>
      <c r="C3" s="137"/>
      <c r="D3" s="137"/>
      <c r="E3" s="89"/>
    </row>
    <row r="4" spans="1:5" s="6" customFormat="1">
      <c r="A4" s="74" t="s">
        <v>140</v>
      </c>
      <c r="B4" s="213"/>
      <c r="C4" s="137"/>
      <c r="D4" s="137"/>
      <c r="E4" s="89"/>
    </row>
    <row r="5" spans="1:5" s="6" customFormat="1">
      <c r="A5" s="74"/>
      <c r="B5" s="213"/>
      <c r="C5" s="137"/>
      <c r="D5" s="137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465" t="s">
        <v>512</v>
      </c>
      <c r="D6" s="465"/>
      <c r="E6" s="90"/>
    </row>
    <row r="7" spans="1:5">
      <c r="A7" s="214">
        <f>'ფორმა N1'!A5</f>
        <v>0</v>
      </c>
      <c r="B7" s="78"/>
      <c r="C7" s="306"/>
      <c r="D7" s="306"/>
      <c r="E7" s="90"/>
    </row>
    <row r="8" spans="1:5">
      <c r="A8" s="75"/>
      <c r="B8" s="75"/>
      <c r="C8" s="307"/>
      <c r="D8" s="307"/>
      <c r="E8" s="90"/>
    </row>
    <row r="9" spans="1:5" s="6" customFormat="1">
      <c r="A9" s="213"/>
      <c r="B9" s="213"/>
      <c r="C9" s="76"/>
      <c r="D9" s="76"/>
      <c r="E9" s="89"/>
    </row>
    <row r="10" spans="1:5" s="6" customFormat="1">
      <c r="A10" s="87" t="s">
        <v>64</v>
      </c>
      <c r="B10" s="88" t="s">
        <v>11</v>
      </c>
      <c r="C10" s="308" t="s">
        <v>10</v>
      </c>
      <c r="D10" s="308" t="s">
        <v>9</v>
      </c>
      <c r="E10" s="89"/>
    </row>
    <row r="11" spans="1:5" s="7" customFormat="1">
      <c r="A11" s="215">
        <v>1</v>
      </c>
      <c r="B11" s="215" t="s">
        <v>57</v>
      </c>
      <c r="C11" s="309">
        <f>SUM(C12,C16,C56,C59,C60,C61,C79)</f>
        <v>2</v>
      </c>
      <c r="D11" s="309">
        <f>SUM(D12,D16,D56,D59,D60,D61,D67,D75,D76)</f>
        <v>2</v>
      </c>
      <c r="E11" s="216"/>
    </row>
    <row r="12" spans="1:5" s="9" customFormat="1" ht="18">
      <c r="A12" s="85">
        <v>1.1000000000000001</v>
      </c>
      <c r="B12" s="85" t="s">
        <v>58</v>
      </c>
      <c r="C12" s="310">
        <f>SUM(C13:C15)</f>
        <v>0</v>
      </c>
      <c r="D12" s="310">
        <f>SUM(D13:D15)</f>
        <v>0</v>
      </c>
      <c r="E12" s="91"/>
    </row>
    <row r="13" spans="1:5" s="10" customFormat="1">
      <c r="A13" s="86" t="s">
        <v>30</v>
      </c>
      <c r="B13" s="86" t="s">
        <v>59</v>
      </c>
      <c r="C13" s="311"/>
      <c r="D13" s="311"/>
      <c r="E13" s="92"/>
    </row>
    <row r="14" spans="1:5" s="3" customFormat="1">
      <c r="A14" s="86" t="s">
        <v>31</v>
      </c>
      <c r="B14" s="86" t="s">
        <v>0</v>
      </c>
      <c r="C14" s="311"/>
      <c r="D14" s="311"/>
      <c r="E14" s="93"/>
    </row>
    <row r="15" spans="1:5" s="3" customFormat="1">
      <c r="A15" s="272" t="s">
        <v>481</v>
      </c>
      <c r="B15" s="273" t="s">
        <v>482</v>
      </c>
      <c r="C15" s="312"/>
      <c r="D15" s="312"/>
      <c r="E15" s="93"/>
    </row>
    <row r="16" spans="1:5" s="7" customFormat="1">
      <c r="A16" s="85">
        <v>1.2</v>
      </c>
      <c r="B16" s="85" t="s">
        <v>60</v>
      </c>
      <c r="C16" s="308">
        <f>SUM(C17,C20,C32,C33,C34,C35,C38,C39,C46:C50,C54,C55)</f>
        <v>2</v>
      </c>
      <c r="D16" s="308">
        <f>SUM(D17,D20,D32,D33,D34,D35,D38,D39,D46:D50,D54,D55)</f>
        <v>2</v>
      </c>
      <c r="E16" s="216"/>
    </row>
    <row r="17" spans="1:6" s="3" customFormat="1">
      <c r="A17" s="86" t="s">
        <v>32</v>
      </c>
      <c r="B17" s="86" t="s">
        <v>1</v>
      </c>
      <c r="C17" s="310">
        <f>SUM(C18:C19)</f>
        <v>0</v>
      </c>
      <c r="D17" s="310">
        <f>SUM(D18:D19)</f>
        <v>0</v>
      </c>
      <c r="E17" s="93"/>
    </row>
    <row r="18" spans="1:6" s="3" customFormat="1">
      <c r="A18" s="95" t="s">
        <v>98</v>
      </c>
      <c r="B18" s="95" t="s">
        <v>61</v>
      </c>
      <c r="C18" s="311"/>
      <c r="D18" s="323"/>
      <c r="E18" s="93"/>
    </row>
    <row r="19" spans="1:6" s="3" customFormat="1">
      <c r="A19" s="95" t="s">
        <v>99</v>
      </c>
      <c r="B19" s="95" t="s">
        <v>62</v>
      </c>
      <c r="C19" s="311"/>
      <c r="D19" s="323"/>
      <c r="E19" s="93"/>
    </row>
    <row r="20" spans="1:6" s="3" customFormat="1">
      <c r="A20" s="86" t="s">
        <v>33</v>
      </c>
      <c r="B20" s="86" t="s">
        <v>2</v>
      </c>
      <c r="C20" s="310">
        <f>SUM(C21:C26,C31)</f>
        <v>0</v>
      </c>
      <c r="D20" s="310">
        <f>SUM(D21:D26,D31)</f>
        <v>0</v>
      </c>
      <c r="E20" s="217"/>
      <c r="F20" s="218"/>
    </row>
    <row r="21" spans="1:6" s="220" customFormat="1" ht="30">
      <c r="A21" s="95" t="s">
        <v>12</v>
      </c>
      <c r="B21" s="95" t="s">
        <v>245</v>
      </c>
      <c r="C21" s="313"/>
      <c r="D21" s="324"/>
      <c r="E21" s="219"/>
    </row>
    <row r="22" spans="1:6" s="220" customFormat="1">
      <c r="A22" s="95" t="s">
        <v>13</v>
      </c>
      <c r="B22" s="95" t="s">
        <v>14</v>
      </c>
      <c r="C22" s="313"/>
      <c r="D22" s="325"/>
      <c r="E22" s="219"/>
    </row>
    <row r="23" spans="1:6" s="220" customFormat="1" ht="30">
      <c r="A23" s="95" t="s">
        <v>276</v>
      </c>
      <c r="B23" s="95" t="s">
        <v>22</v>
      </c>
      <c r="C23" s="313"/>
      <c r="D23" s="315"/>
      <c r="E23" s="219"/>
    </row>
    <row r="24" spans="1:6" s="220" customFormat="1" ht="16.5" customHeight="1">
      <c r="A24" s="95" t="s">
        <v>277</v>
      </c>
      <c r="B24" s="95" t="s">
        <v>15</v>
      </c>
      <c r="C24" s="313"/>
      <c r="D24" s="315"/>
      <c r="E24" s="219"/>
    </row>
    <row r="25" spans="1:6" s="220" customFormat="1" ht="16.5" customHeight="1">
      <c r="A25" s="95" t="s">
        <v>278</v>
      </c>
      <c r="B25" s="95" t="s">
        <v>16</v>
      </c>
      <c r="C25" s="313"/>
      <c r="D25" s="315"/>
      <c r="E25" s="219"/>
    </row>
    <row r="26" spans="1:6" s="220" customFormat="1" ht="16.5" customHeight="1">
      <c r="A26" s="95" t="s">
        <v>279</v>
      </c>
      <c r="B26" s="95" t="s">
        <v>17</v>
      </c>
      <c r="C26" s="310">
        <f>SUM(C27:C30)</f>
        <v>0</v>
      </c>
      <c r="D26" s="310">
        <f>SUM(D27:D30)</f>
        <v>0</v>
      </c>
      <c r="E26" s="219"/>
    </row>
    <row r="27" spans="1:6" s="220" customFormat="1" ht="16.5" customHeight="1">
      <c r="A27" s="221" t="s">
        <v>280</v>
      </c>
      <c r="B27" s="221" t="s">
        <v>18</v>
      </c>
      <c r="C27" s="313"/>
      <c r="D27" s="315"/>
      <c r="E27" s="219"/>
    </row>
    <row r="28" spans="1:6" s="220" customFormat="1" ht="16.5" customHeight="1">
      <c r="A28" s="221" t="s">
        <v>281</v>
      </c>
      <c r="B28" s="221" t="s">
        <v>19</v>
      </c>
      <c r="C28" s="313"/>
      <c r="D28" s="315"/>
      <c r="E28" s="219"/>
    </row>
    <row r="29" spans="1:6" s="220" customFormat="1" ht="16.5" customHeight="1">
      <c r="A29" s="221" t="s">
        <v>282</v>
      </c>
      <c r="B29" s="221" t="s">
        <v>20</v>
      </c>
      <c r="C29" s="313"/>
      <c r="D29" s="315"/>
      <c r="E29" s="219"/>
    </row>
    <row r="30" spans="1:6" s="220" customFormat="1" ht="16.5" customHeight="1">
      <c r="A30" s="221" t="s">
        <v>283</v>
      </c>
      <c r="B30" s="221" t="s">
        <v>23</v>
      </c>
      <c r="C30" s="313"/>
      <c r="D30" s="326"/>
      <c r="E30" s="219"/>
    </row>
    <row r="31" spans="1:6" s="220" customFormat="1" ht="16.5" customHeight="1">
      <c r="A31" s="95" t="s">
        <v>284</v>
      </c>
      <c r="B31" s="95" t="s">
        <v>21</v>
      </c>
      <c r="C31" s="313"/>
      <c r="D31" s="326"/>
      <c r="E31" s="219"/>
    </row>
    <row r="32" spans="1:6" s="3" customFormat="1" ht="16.5" customHeight="1">
      <c r="A32" s="86" t="s">
        <v>34</v>
      </c>
      <c r="B32" s="86" t="s">
        <v>3</v>
      </c>
      <c r="C32" s="311"/>
      <c r="D32" s="323"/>
      <c r="E32" s="217"/>
    </row>
    <row r="33" spans="1:5" s="3" customFormat="1" ht="16.5" customHeight="1">
      <c r="A33" s="86" t="s">
        <v>35</v>
      </c>
      <c r="B33" s="86" t="s">
        <v>4</v>
      </c>
      <c r="C33" s="311"/>
      <c r="D33" s="323"/>
      <c r="E33" s="93"/>
    </row>
    <row r="34" spans="1:5" s="3" customFormat="1" ht="16.5" customHeight="1">
      <c r="A34" s="86" t="s">
        <v>36</v>
      </c>
      <c r="B34" s="86" t="s">
        <v>5</v>
      </c>
      <c r="C34" s="311"/>
      <c r="D34" s="323"/>
      <c r="E34" s="93"/>
    </row>
    <row r="35" spans="1:5" s="3" customFormat="1" ht="30">
      <c r="A35" s="86" t="s">
        <v>37</v>
      </c>
      <c r="B35" s="86" t="s">
        <v>63</v>
      </c>
      <c r="C35" s="310">
        <f>SUM(C36:C37)</f>
        <v>0</v>
      </c>
      <c r="D35" s="310">
        <f>SUM(D36:D37)</f>
        <v>0</v>
      </c>
      <c r="E35" s="93"/>
    </row>
    <row r="36" spans="1:5" s="3" customFormat="1" ht="16.5" customHeight="1">
      <c r="A36" s="95" t="s">
        <v>285</v>
      </c>
      <c r="B36" s="95" t="s">
        <v>56</v>
      </c>
      <c r="C36" s="311"/>
      <c r="D36" s="323"/>
      <c r="E36" s="93"/>
    </row>
    <row r="37" spans="1:5" s="3" customFormat="1" ht="16.5" customHeight="1">
      <c r="A37" s="95" t="s">
        <v>286</v>
      </c>
      <c r="B37" s="95" t="s">
        <v>55</v>
      </c>
      <c r="C37" s="311"/>
      <c r="D37" s="323"/>
      <c r="E37" s="93"/>
    </row>
    <row r="38" spans="1:5" s="3" customFormat="1" ht="16.5" customHeight="1">
      <c r="A38" s="86" t="s">
        <v>38</v>
      </c>
      <c r="B38" s="86" t="s">
        <v>49</v>
      </c>
      <c r="C38" s="311">
        <v>2</v>
      </c>
      <c r="D38" s="323">
        <v>2</v>
      </c>
      <c r="E38" s="93"/>
    </row>
    <row r="39" spans="1:5" s="3" customFormat="1" ht="16.5" customHeight="1">
      <c r="A39" s="86" t="s">
        <v>39</v>
      </c>
      <c r="B39" s="86" t="s">
        <v>386</v>
      </c>
      <c r="C39" s="310"/>
      <c r="D39" s="310"/>
      <c r="E39" s="93"/>
    </row>
    <row r="40" spans="1:5" s="3" customFormat="1" ht="16.5" customHeight="1">
      <c r="A40" s="17" t="s">
        <v>341</v>
      </c>
      <c r="B40" s="17" t="s">
        <v>345</v>
      </c>
      <c r="C40" s="311"/>
      <c r="D40" s="323"/>
      <c r="E40" s="93"/>
    </row>
    <row r="41" spans="1:5" s="3" customFormat="1" ht="16.5" customHeight="1">
      <c r="A41" s="17" t="s">
        <v>342</v>
      </c>
      <c r="B41" s="17" t="s">
        <v>346</v>
      </c>
      <c r="C41" s="311"/>
      <c r="D41" s="323"/>
      <c r="E41" s="93"/>
    </row>
    <row r="42" spans="1:5" s="3" customFormat="1" ht="16.5" customHeight="1">
      <c r="A42" s="17" t="s">
        <v>343</v>
      </c>
      <c r="B42" s="17" t="s">
        <v>349</v>
      </c>
      <c r="C42" s="311"/>
      <c r="D42" s="323"/>
      <c r="E42" s="93"/>
    </row>
    <row r="43" spans="1:5" s="3" customFormat="1" ht="16.5" customHeight="1">
      <c r="A43" s="17" t="s">
        <v>348</v>
      </c>
      <c r="B43" s="17" t="s">
        <v>350</v>
      </c>
      <c r="C43" s="311"/>
      <c r="D43" s="323"/>
      <c r="E43" s="93"/>
    </row>
    <row r="44" spans="1:5" s="3" customFormat="1" ht="16.5" customHeight="1">
      <c r="A44" s="17" t="s">
        <v>351</v>
      </c>
      <c r="B44" s="17" t="s">
        <v>461</v>
      </c>
      <c r="C44" s="311"/>
      <c r="D44" s="323"/>
      <c r="E44" s="93"/>
    </row>
    <row r="45" spans="1:5" s="3" customFormat="1" ht="16.5" customHeight="1">
      <c r="A45" s="17" t="s">
        <v>462</v>
      </c>
      <c r="B45" s="17" t="s">
        <v>347</v>
      </c>
      <c r="C45" s="311"/>
      <c r="D45" s="323"/>
      <c r="E45" s="93"/>
    </row>
    <row r="46" spans="1:5" s="3" customFormat="1" ht="30">
      <c r="A46" s="86" t="s">
        <v>40</v>
      </c>
      <c r="B46" s="86" t="s">
        <v>28</v>
      </c>
      <c r="C46" s="311"/>
      <c r="D46" s="323"/>
      <c r="E46" s="93"/>
    </row>
    <row r="47" spans="1:5" s="3" customFormat="1" ht="16.5" customHeight="1">
      <c r="A47" s="86" t="s">
        <v>41</v>
      </c>
      <c r="B47" s="86" t="s">
        <v>24</v>
      </c>
      <c r="C47" s="311"/>
      <c r="D47" s="323"/>
      <c r="E47" s="93"/>
    </row>
    <row r="48" spans="1:5" s="3" customFormat="1" ht="16.5" customHeight="1">
      <c r="A48" s="86" t="s">
        <v>42</v>
      </c>
      <c r="B48" s="86" t="s">
        <v>25</v>
      </c>
      <c r="C48" s="311"/>
      <c r="D48" s="323"/>
      <c r="E48" s="93"/>
    </row>
    <row r="49" spans="1:6" s="3" customFormat="1" ht="16.5" customHeight="1">
      <c r="A49" s="86" t="s">
        <v>43</v>
      </c>
      <c r="B49" s="86" t="s">
        <v>26</v>
      </c>
      <c r="C49" s="311"/>
      <c r="D49" s="323"/>
      <c r="E49" s="93"/>
    </row>
    <row r="50" spans="1:6" s="3" customFormat="1" ht="16.5" customHeight="1">
      <c r="A50" s="86" t="s">
        <v>44</v>
      </c>
      <c r="B50" s="86" t="s">
        <v>387</v>
      </c>
      <c r="C50" s="310">
        <f>SUM(C51:C53)</f>
        <v>0</v>
      </c>
      <c r="D50" s="310">
        <f>SUM(D51:D53)</f>
        <v>0</v>
      </c>
      <c r="E50" s="93"/>
    </row>
    <row r="51" spans="1:6" s="3" customFormat="1" ht="16.5" customHeight="1">
      <c r="A51" s="95" t="s">
        <v>357</v>
      </c>
      <c r="B51" s="95" t="s">
        <v>360</v>
      </c>
      <c r="C51" s="311"/>
      <c r="D51" s="323"/>
      <c r="E51" s="93"/>
    </row>
    <row r="52" spans="1:6" s="3" customFormat="1" ht="16.5" customHeight="1">
      <c r="A52" s="95" t="s">
        <v>358</v>
      </c>
      <c r="B52" s="95" t="s">
        <v>359</v>
      </c>
      <c r="C52" s="311"/>
      <c r="D52" s="323"/>
      <c r="E52" s="93"/>
    </row>
    <row r="53" spans="1:6" s="3" customFormat="1" ht="16.5" customHeight="1">
      <c r="A53" s="95" t="s">
        <v>361</v>
      </c>
      <c r="B53" s="95" t="s">
        <v>362</v>
      </c>
      <c r="C53" s="311"/>
      <c r="D53" s="323"/>
      <c r="E53" s="93"/>
    </row>
    <row r="54" spans="1:6" s="3" customFormat="1" ht="30">
      <c r="A54" s="86" t="s">
        <v>45</v>
      </c>
      <c r="B54" s="86" t="s">
        <v>29</v>
      </c>
      <c r="C54" s="311"/>
      <c r="D54" s="323"/>
      <c r="E54" s="93"/>
    </row>
    <row r="55" spans="1:6" s="3" customFormat="1" ht="16.5" customHeight="1">
      <c r="A55" s="86" t="s">
        <v>46</v>
      </c>
      <c r="B55" s="86" t="s">
        <v>6</v>
      </c>
      <c r="C55" s="311"/>
      <c r="D55" s="323"/>
      <c r="E55" s="217"/>
      <c r="F55" s="218"/>
    </row>
    <row r="56" spans="1:6" s="3" customFormat="1" ht="30">
      <c r="A56" s="85">
        <v>1.3</v>
      </c>
      <c r="B56" s="85" t="s">
        <v>392</v>
      </c>
      <c r="C56" s="308">
        <f>SUM(C57:C58)</f>
        <v>0</v>
      </c>
      <c r="D56" s="308">
        <f>SUM(D57:D58)</f>
        <v>0</v>
      </c>
      <c r="E56" s="217"/>
      <c r="F56" s="218"/>
    </row>
    <row r="57" spans="1:6" s="3" customFormat="1" ht="30">
      <c r="A57" s="86" t="s">
        <v>50</v>
      </c>
      <c r="B57" s="86" t="s">
        <v>48</v>
      </c>
      <c r="C57" s="311"/>
      <c r="D57" s="323"/>
      <c r="E57" s="217"/>
      <c r="F57" s="218"/>
    </row>
    <row r="58" spans="1:6" s="3" customFormat="1" ht="16.5" customHeight="1">
      <c r="A58" s="86" t="s">
        <v>51</v>
      </c>
      <c r="B58" s="86" t="s">
        <v>47</v>
      </c>
      <c r="C58" s="311"/>
      <c r="D58" s="323"/>
      <c r="E58" s="217"/>
      <c r="F58" s="218"/>
    </row>
    <row r="59" spans="1:6" s="3" customFormat="1">
      <c r="A59" s="85">
        <v>1.4</v>
      </c>
      <c r="B59" s="85" t="s">
        <v>394</v>
      </c>
      <c r="C59" s="311"/>
      <c r="D59" s="323"/>
      <c r="E59" s="217"/>
      <c r="F59" s="218"/>
    </row>
    <row r="60" spans="1:6" s="220" customFormat="1">
      <c r="A60" s="85">
        <v>1.5</v>
      </c>
      <c r="B60" s="85" t="s">
        <v>7</v>
      </c>
      <c r="C60" s="313"/>
      <c r="D60" s="315"/>
      <c r="E60" s="219"/>
    </row>
    <row r="61" spans="1:6" s="220" customFormat="1">
      <c r="A61" s="85">
        <v>1.6</v>
      </c>
      <c r="B61" s="44" t="s">
        <v>8</v>
      </c>
      <c r="C61" s="314">
        <f>SUM(C62:C66)</f>
        <v>0</v>
      </c>
      <c r="D61" s="327">
        <f>SUM(D62:D66)</f>
        <v>0</v>
      </c>
      <c r="E61" s="219"/>
    </row>
    <row r="62" spans="1:6" s="220" customFormat="1">
      <c r="A62" s="86" t="s">
        <v>292</v>
      </c>
      <c r="B62" s="45" t="s">
        <v>52</v>
      </c>
      <c r="C62" s="313"/>
      <c r="D62" s="315"/>
      <c r="E62" s="219"/>
    </row>
    <row r="63" spans="1:6" s="220" customFormat="1" ht="30">
      <c r="A63" s="86" t="s">
        <v>293</v>
      </c>
      <c r="B63" s="45" t="s">
        <v>54</v>
      </c>
      <c r="C63" s="313"/>
      <c r="D63" s="315"/>
      <c r="E63" s="219"/>
    </row>
    <row r="64" spans="1:6" s="220" customFormat="1">
      <c r="A64" s="86" t="s">
        <v>294</v>
      </c>
      <c r="B64" s="45" t="s">
        <v>53</v>
      </c>
      <c r="C64" s="315"/>
      <c r="D64" s="315"/>
      <c r="E64" s="219"/>
    </row>
    <row r="65" spans="1:5" s="220" customFormat="1">
      <c r="A65" s="86" t="s">
        <v>295</v>
      </c>
      <c r="B65" s="45" t="s">
        <v>27</v>
      </c>
      <c r="C65" s="313"/>
      <c r="D65" s="315"/>
      <c r="E65" s="219"/>
    </row>
    <row r="66" spans="1:5" s="220" customFormat="1">
      <c r="A66" s="86" t="s">
        <v>323</v>
      </c>
      <c r="B66" s="45" t="s">
        <v>324</v>
      </c>
      <c r="C66" s="313"/>
      <c r="D66" s="315"/>
      <c r="E66" s="219"/>
    </row>
    <row r="67" spans="1:5">
      <c r="A67" s="215">
        <v>2</v>
      </c>
      <c r="B67" s="215" t="s">
        <v>388</v>
      </c>
      <c r="C67" s="316"/>
      <c r="D67" s="314">
        <f>SUM(D68:D74)</f>
        <v>0</v>
      </c>
      <c r="E67" s="94"/>
    </row>
    <row r="68" spans="1:5">
      <c r="A68" s="96">
        <v>2.1</v>
      </c>
      <c r="B68" s="222" t="s">
        <v>100</v>
      </c>
      <c r="C68" s="317"/>
      <c r="D68" s="328"/>
      <c r="E68" s="94"/>
    </row>
    <row r="69" spans="1:5">
      <c r="A69" s="96">
        <v>2.2000000000000002</v>
      </c>
      <c r="B69" s="222" t="s">
        <v>389</v>
      </c>
      <c r="C69" s="317"/>
      <c r="D69" s="328"/>
      <c r="E69" s="94"/>
    </row>
    <row r="70" spans="1:5">
      <c r="A70" s="96">
        <v>2.2999999999999998</v>
      </c>
      <c r="B70" s="222" t="s">
        <v>104</v>
      </c>
      <c r="C70" s="317"/>
      <c r="D70" s="328"/>
      <c r="E70" s="94"/>
    </row>
    <row r="71" spans="1:5">
      <c r="A71" s="96">
        <v>2.4</v>
      </c>
      <c r="B71" s="222" t="s">
        <v>103</v>
      </c>
      <c r="C71" s="317"/>
      <c r="D71" s="328"/>
      <c r="E71" s="94"/>
    </row>
    <row r="72" spans="1:5">
      <c r="A72" s="96">
        <v>2.5</v>
      </c>
      <c r="B72" s="222" t="s">
        <v>390</v>
      </c>
      <c r="C72" s="317"/>
      <c r="D72" s="328"/>
      <c r="E72" s="94"/>
    </row>
    <row r="73" spans="1:5">
      <c r="A73" s="96">
        <v>2.6</v>
      </c>
      <c r="B73" s="222" t="s">
        <v>101</v>
      </c>
      <c r="C73" s="317"/>
      <c r="D73" s="328"/>
      <c r="E73" s="94"/>
    </row>
    <row r="74" spans="1:5">
      <c r="A74" s="96">
        <v>2.7</v>
      </c>
      <c r="B74" s="222" t="s">
        <v>102</v>
      </c>
      <c r="C74" s="318"/>
      <c r="D74" s="328"/>
      <c r="E74" s="94"/>
    </row>
    <row r="75" spans="1:5">
      <c r="A75" s="215">
        <v>3</v>
      </c>
      <c r="B75" s="215" t="s">
        <v>417</v>
      </c>
      <c r="C75" s="314"/>
      <c r="D75" s="328"/>
      <c r="E75" s="94"/>
    </row>
    <row r="76" spans="1:5">
      <c r="A76" s="215">
        <v>4</v>
      </c>
      <c r="B76" s="215" t="s">
        <v>247</v>
      </c>
      <c r="C76" s="314"/>
      <c r="D76" s="314">
        <f>SUM(D77:D78)</f>
        <v>0</v>
      </c>
      <c r="E76" s="94"/>
    </row>
    <row r="77" spans="1:5">
      <c r="A77" s="96">
        <v>4.0999999999999996</v>
      </c>
      <c r="B77" s="96" t="s">
        <v>248</v>
      </c>
      <c r="C77" s="317"/>
      <c r="D77" s="329"/>
      <c r="E77" s="94"/>
    </row>
    <row r="78" spans="1:5">
      <c r="A78" s="96">
        <v>4.2</v>
      </c>
      <c r="B78" s="96" t="s">
        <v>249</v>
      </c>
      <c r="C78" s="318"/>
      <c r="D78" s="329"/>
      <c r="E78" s="94"/>
    </row>
    <row r="79" spans="1:5">
      <c r="A79" s="215">
        <v>5</v>
      </c>
      <c r="B79" s="215" t="s">
        <v>274</v>
      </c>
      <c r="C79" s="319"/>
      <c r="D79" s="318"/>
      <c r="E79" s="94"/>
    </row>
    <row r="80" spans="1:5">
      <c r="B80" s="43"/>
    </row>
    <row r="81" spans="1:9">
      <c r="A81" s="467" t="s">
        <v>463</v>
      </c>
      <c r="B81" s="467"/>
      <c r="C81" s="467"/>
      <c r="D81" s="467"/>
      <c r="E81" s="5"/>
    </row>
    <row r="82" spans="1:9">
      <c r="B82" s="43"/>
    </row>
    <row r="83" spans="1:9" s="22" customFormat="1" ht="12.75">
      <c r="C83" s="321"/>
      <c r="D83" s="321"/>
    </row>
    <row r="84" spans="1:9">
      <c r="A84" s="67" t="s">
        <v>107</v>
      </c>
      <c r="E84" s="5"/>
    </row>
    <row r="85" spans="1:9">
      <c r="E85"/>
      <c r="F85"/>
      <c r="G85"/>
      <c r="H85"/>
      <c r="I85"/>
    </row>
    <row r="86" spans="1:9">
      <c r="D86" s="330"/>
      <c r="E86"/>
      <c r="F86"/>
      <c r="G86"/>
      <c r="H86"/>
      <c r="I86"/>
    </row>
    <row r="87" spans="1:9">
      <c r="A87"/>
      <c r="B87" s="67" t="s">
        <v>414</v>
      </c>
      <c r="D87" s="330"/>
      <c r="E87"/>
      <c r="F87"/>
      <c r="G87"/>
      <c r="H87"/>
      <c r="I87"/>
    </row>
    <row r="88" spans="1:9">
      <c r="A88"/>
      <c r="B88" s="2" t="s">
        <v>415</v>
      </c>
      <c r="D88" s="330"/>
      <c r="E88"/>
      <c r="F88"/>
      <c r="G88"/>
      <c r="H88"/>
      <c r="I88"/>
    </row>
    <row r="89" spans="1:9" customFormat="1" ht="12.75">
      <c r="B89" s="64" t="s">
        <v>139</v>
      </c>
      <c r="C89" s="322"/>
      <c r="D89" s="322"/>
    </row>
    <row r="90" spans="1:9" s="22" customFormat="1" ht="12.75">
      <c r="C90" s="321"/>
      <c r="D90" s="321"/>
    </row>
  </sheetData>
  <mergeCells count="4">
    <mergeCell ref="C1:D1"/>
    <mergeCell ref="C2:D2"/>
    <mergeCell ref="A81:D81"/>
    <mergeCell ref="C6:D6"/>
  </mergeCells>
  <pageMargins left="0.19685039370078741" right="0.19685039370078741" top="0.19685039370078741" bottom="0.19685039370078741" header="0.15748031496062992" footer="0.15748031496062992"/>
  <pageSetup paperSize="9" scale="70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Normal="100" zoomScaleSheetLayoutView="80" workbookViewId="0">
      <selection activeCell="D12" sqref="D12"/>
    </sheetView>
  </sheetViews>
  <sheetFormatPr defaultRowHeight="15"/>
  <cols>
    <col min="1" max="1" width="8.85546875" style="2" customWidth="1"/>
    <col min="2" max="2" width="88" style="2" customWidth="1"/>
    <col min="3" max="3" width="24.85546875" style="2" customWidth="1"/>
    <col min="4" max="4" width="34.85546875" style="2" customWidth="1"/>
    <col min="5" max="5" width="0.7109375" style="2" customWidth="1"/>
    <col min="6" max="16384" width="9.140625" style="2"/>
  </cols>
  <sheetData>
    <row r="1" spans="1:5" s="6" customFormat="1">
      <c r="A1" s="72" t="s">
        <v>313</v>
      </c>
      <c r="B1" s="75"/>
      <c r="C1" s="464" t="s">
        <v>109</v>
      </c>
      <c r="D1" s="464"/>
      <c r="E1" s="89"/>
    </row>
    <row r="2" spans="1:5" s="6" customFormat="1">
      <c r="A2" s="72" t="s">
        <v>314</v>
      </c>
      <c r="B2" s="75"/>
      <c r="C2" s="462">
        <f>'ფორმა N1'!L2</f>
        <v>0</v>
      </c>
      <c r="D2" s="462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465" t="s">
        <v>512</v>
      </c>
      <c r="D5" s="465"/>
      <c r="E5" s="90"/>
    </row>
    <row r="6" spans="1:5">
      <c r="A6" s="304">
        <f>'ფორმა N1'!A5</f>
        <v>0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/>
      <c r="C10" s="4"/>
      <c r="D10" s="4"/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>
      <c r="A24" s="97"/>
      <c r="B24" s="97" t="s">
        <v>322</v>
      </c>
      <c r="C24" s="84">
        <f>SUM(C10:C23)</f>
        <v>0</v>
      </c>
      <c r="D24" s="84">
        <f>SUM(D10:D23)</f>
        <v>0</v>
      </c>
      <c r="E24" s="94"/>
    </row>
    <row r="25" spans="1:5">
      <c r="A25" s="43"/>
      <c r="B25" s="43"/>
    </row>
    <row r="26" spans="1:5">
      <c r="A26" s="231" t="s">
        <v>407</v>
      </c>
      <c r="E26" s="5"/>
    </row>
    <row r="27" spans="1:5">
      <c r="A27" s="2" t="s">
        <v>408</v>
      </c>
    </row>
    <row r="28" spans="1:5">
      <c r="A28" s="192" t="s">
        <v>409</v>
      </c>
    </row>
    <row r="29" spans="1:5">
      <c r="A29" s="192"/>
    </row>
    <row r="30" spans="1:5">
      <c r="A30" s="192" t="s">
        <v>337</v>
      </c>
    </row>
    <row r="31" spans="1:5" s="22" customFormat="1" ht="12.75"/>
    <row r="32" spans="1:5">
      <c r="A32" s="67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7"/>
      <c r="B35" s="67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4"/>
      <c r="B37" s="64" t="s">
        <v>139</v>
      </c>
    </row>
    <row r="38" spans="1:9" s="22" customFormat="1" ht="12.75"/>
  </sheetData>
  <mergeCells count="3">
    <mergeCell ref="C1:D1"/>
    <mergeCell ref="C2:D2"/>
    <mergeCell ref="C5:D5"/>
  </mergeCells>
  <pageMargins left="0.19685039370078741" right="0.19685039370078741" top="0.19685039370078741" bottom="0.19685039370078741" header="0.15748031496062992" footer="0.15748031496062992"/>
  <pageSetup paperSize="9" scale="6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Normal="100" zoomScaleSheetLayoutView="80" workbookViewId="0">
      <selection activeCell="D4" sqref="D4:G4"/>
    </sheetView>
  </sheetViews>
  <sheetFormatPr defaultRowHeight="12.75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>
      <c r="A1" s="72" t="s">
        <v>391</v>
      </c>
      <c r="B1" s="72"/>
      <c r="C1" s="75"/>
      <c r="D1" s="75"/>
      <c r="E1" s="75"/>
      <c r="F1" s="75"/>
      <c r="G1" s="204"/>
      <c r="H1" s="204"/>
      <c r="I1" s="464" t="s">
        <v>109</v>
      </c>
      <c r="J1" s="464"/>
    </row>
    <row r="2" spans="1:10" ht="15">
      <c r="A2" s="74" t="s">
        <v>140</v>
      </c>
      <c r="B2" s="72"/>
      <c r="C2" s="75"/>
      <c r="D2" s="75"/>
      <c r="E2" s="75"/>
      <c r="F2" s="75"/>
      <c r="G2" s="204"/>
      <c r="H2" s="204"/>
      <c r="I2" s="462">
        <f>'ფორმა N1'!L2</f>
        <v>0</v>
      </c>
      <c r="J2" s="462"/>
    </row>
    <row r="3" spans="1:10" ht="15">
      <c r="A3" s="74"/>
      <c r="B3" s="74"/>
      <c r="C3" s="72"/>
      <c r="D3" s="72"/>
      <c r="E3" s="72"/>
      <c r="F3" s="72"/>
      <c r="G3" s="158"/>
      <c r="H3" s="158"/>
      <c r="I3" s="204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466" t="s">
        <v>512</v>
      </c>
      <c r="E4" s="466"/>
      <c r="F4" s="466"/>
      <c r="G4" s="466"/>
      <c r="H4" s="74"/>
      <c r="I4" s="74"/>
    </row>
    <row r="5" spans="1:10" ht="15">
      <c r="A5" s="304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157"/>
      <c r="B7" s="157"/>
      <c r="C7" s="157"/>
      <c r="D7" s="198"/>
      <c r="E7" s="157"/>
      <c r="F7" s="157"/>
      <c r="G7" s="76"/>
      <c r="H7" s="76"/>
      <c r="I7" s="76"/>
    </row>
    <row r="8" spans="1:10" ht="45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07" t="s">
        <v>334</v>
      </c>
    </row>
    <row r="9" spans="1:10" ht="15">
      <c r="A9" s="96">
        <v>1</v>
      </c>
      <c r="B9" s="96"/>
      <c r="C9" s="96"/>
      <c r="D9" s="96"/>
      <c r="E9" s="96"/>
      <c r="F9" s="96"/>
      <c r="G9" s="4"/>
      <c r="H9" s="4"/>
      <c r="I9" s="4"/>
      <c r="J9" s="207" t="s">
        <v>0</v>
      </c>
    </row>
    <row r="10" spans="1:10" ht="15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>
      <c r="A24" s="85" t="s">
        <v>271</v>
      </c>
      <c r="B24" s="85"/>
      <c r="C24" s="85"/>
      <c r="D24" s="85"/>
      <c r="E24" s="85"/>
      <c r="F24" s="96"/>
      <c r="G24" s="4"/>
      <c r="H24" s="4"/>
      <c r="I24" s="4"/>
    </row>
    <row r="25" spans="1:9" ht="15">
      <c r="A25" s="85"/>
      <c r="B25" s="97"/>
      <c r="C25" s="97"/>
      <c r="D25" s="97"/>
      <c r="E25" s="97"/>
      <c r="F25" s="85" t="s">
        <v>422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>
      <c r="A26" s="205"/>
      <c r="B26" s="205"/>
      <c r="C26" s="205"/>
      <c r="D26" s="205"/>
      <c r="E26" s="205"/>
      <c r="F26" s="205"/>
      <c r="G26" s="205"/>
      <c r="H26" s="179"/>
      <c r="I26" s="179"/>
    </row>
    <row r="27" spans="1:9" ht="15">
      <c r="A27" s="206" t="s">
        <v>411</v>
      </c>
      <c r="B27" s="206"/>
      <c r="C27" s="205"/>
      <c r="D27" s="205"/>
      <c r="E27" s="205"/>
      <c r="F27" s="205"/>
      <c r="G27" s="205"/>
      <c r="H27" s="179"/>
      <c r="I27" s="179"/>
    </row>
    <row r="28" spans="1:9" ht="15">
      <c r="A28" s="206"/>
      <c r="B28" s="206"/>
      <c r="C28" s="205"/>
      <c r="D28" s="205"/>
      <c r="E28" s="205"/>
      <c r="F28" s="205"/>
      <c r="G28" s="205"/>
      <c r="H28" s="179"/>
      <c r="I28" s="179"/>
    </row>
    <row r="29" spans="1:9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ht="15">
      <c r="A30" s="185" t="s">
        <v>107</v>
      </c>
      <c r="B30" s="185"/>
      <c r="C30" s="179"/>
      <c r="D30" s="179"/>
      <c r="E30" s="179"/>
      <c r="F30" s="179"/>
      <c r="G30" s="179"/>
      <c r="H30" s="179"/>
      <c r="I30" s="179"/>
    </row>
    <row r="31" spans="1:9" ht="15">
      <c r="A31" s="179"/>
      <c r="B31" s="179"/>
      <c r="C31" s="179"/>
      <c r="D31" s="179"/>
      <c r="E31" s="179"/>
      <c r="F31" s="179"/>
      <c r="G31" s="179"/>
      <c r="H31" s="179"/>
      <c r="I31" s="179"/>
    </row>
    <row r="32" spans="1:9" ht="15">
      <c r="A32" s="179"/>
      <c r="B32" s="179"/>
      <c r="C32" s="179"/>
      <c r="D32" s="179"/>
      <c r="E32" s="183"/>
      <c r="F32" s="183"/>
      <c r="G32" s="183"/>
      <c r="H32" s="179"/>
      <c r="I32" s="179"/>
    </row>
    <row r="33" spans="1:9" ht="15">
      <c r="A33" s="185"/>
      <c r="B33" s="185"/>
      <c r="C33" s="185" t="s">
        <v>375</v>
      </c>
      <c r="D33" s="185"/>
      <c r="E33" s="185"/>
      <c r="F33" s="185"/>
      <c r="G33" s="185"/>
      <c r="H33" s="179"/>
      <c r="I33" s="179"/>
    </row>
    <row r="34" spans="1:9" ht="15">
      <c r="A34" s="179"/>
      <c r="B34" s="179"/>
      <c r="C34" s="179" t="s">
        <v>374</v>
      </c>
      <c r="D34" s="179"/>
      <c r="E34" s="179"/>
      <c r="F34" s="179"/>
      <c r="G34" s="179"/>
      <c r="H34" s="179"/>
      <c r="I34" s="179"/>
    </row>
    <row r="35" spans="1:9">
      <c r="A35" s="187"/>
      <c r="B35" s="187"/>
      <c r="C35" s="187" t="s">
        <v>139</v>
      </c>
      <c r="D35" s="187"/>
      <c r="E35" s="187"/>
      <c r="F35" s="187"/>
      <c r="G35" s="187"/>
    </row>
  </sheetData>
  <mergeCells count="3">
    <mergeCell ref="I1:J1"/>
    <mergeCell ref="I2:J2"/>
    <mergeCell ref="D4:G4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Normal="100" zoomScaleSheetLayoutView="80" workbookViewId="0">
      <selection activeCell="D4" sqref="D4:G4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352</v>
      </c>
      <c r="B1" s="75"/>
      <c r="C1" s="75"/>
      <c r="D1" s="75"/>
      <c r="E1" s="75"/>
      <c r="F1" s="75"/>
      <c r="G1" s="464" t="s">
        <v>109</v>
      </c>
      <c r="H1" s="464"/>
      <c r="I1" s="258"/>
    </row>
    <row r="2" spans="1:9" ht="15">
      <c r="A2" s="74" t="s">
        <v>140</v>
      </c>
      <c r="B2" s="75"/>
      <c r="C2" s="75"/>
      <c r="D2" s="75"/>
      <c r="E2" s="75"/>
      <c r="F2" s="75"/>
      <c r="G2" s="462">
        <f>'ფორმა N1'!L2</f>
        <v>0</v>
      </c>
      <c r="H2" s="462"/>
      <c r="I2" s="74"/>
    </row>
    <row r="3" spans="1:9" ht="15">
      <c r="A3" s="74"/>
      <c r="B3" s="74"/>
      <c r="C3" s="74"/>
      <c r="D3" s="74"/>
      <c r="E3" s="74"/>
      <c r="F3" s="74"/>
      <c r="G3" s="158"/>
      <c r="H3" s="158"/>
      <c r="I3" s="258"/>
    </row>
    <row r="4" spans="1:9" ht="15">
      <c r="A4" s="75" t="str">
        <f>'ფორმა N2'!A4</f>
        <v>ანგარიშვალდებული პირის დასახელება:</v>
      </c>
      <c r="B4" s="75"/>
      <c r="C4" s="75"/>
      <c r="D4" s="466" t="s">
        <v>512</v>
      </c>
      <c r="E4" s="466"/>
      <c r="F4" s="466"/>
      <c r="G4" s="466"/>
      <c r="H4" s="74"/>
      <c r="I4" s="74"/>
    </row>
    <row r="5" spans="1:9" ht="15">
      <c r="A5" s="304">
        <f>'ფორმა N1'!A5</f>
        <v>0</v>
      </c>
      <c r="B5" s="78"/>
      <c r="C5" s="78"/>
      <c r="D5" s="78"/>
      <c r="E5" s="78"/>
      <c r="F5" s="78"/>
      <c r="G5" s="79"/>
      <c r="H5" s="79"/>
      <c r="I5" s="258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157"/>
      <c r="B7" s="157"/>
      <c r="C7" s="233"/>
      <c r="D7" s="157"/>
      <c r="E7" s="157"/>
      <c r="F7" s="157"/>
      <c r="G7" s="76"/>
      <c r="H7" s="76"/>
      <c r="I7" s="74"/>
    </row>
    <row r="8" spans="1:9" ht="45">
      <c r="A8" s="254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>
      <c r="A9" s="255"/>
      <c r="B9" s="256"/>
      <c r="C9" s="96"/>
      <c r="D9" s="96"/>
      <c r="E9" s="96"/>
      <c r="F9" s="96"/>
      <c r="G9" s="96"/>
      <c r="H9" s="4"/>
      <c r="I9" s="4"/>
    </row>
    <row r="10" spans="1:9" ht="15">
      <c r="A10" s="255"/>
      <c r="B10" s="256"/>
      <c r="C10" s="96"/>
      <c r="D10" s="96"/>
      <c r="E10" s="96"/>
      <c r="F10" s="96"/>
      <c r="G10" s="96"/>
      <c r="H10" s="4"/>
      <c r="I10" s="4"/>
    </row>
    <row r="11" spans="1:9" ht="15">
      <c r="A11" s="255"/>
      <c r="B11" s="256"/>
      <c r="C11" s="85"/>
      <c r="D11" s="85"/>
      <c r="E11" s="85"/>
      <c r="F11" s="85"/>
      <c r="G11" s="85"/>
      <c r="H11" s="4"/>
      <c r="I11" s="4"/>
    </row>
    <row r="12" spans="1:9" ht="15">
      <c r="A12" s="255"/>
      <c r="B12" s="256"/>
      <c r="C12" s="85"/>
      <c r="D12" s="85"/>
      <c r="E12" s="85"/>
      <c r="F12" s="85"/>
      <c r="G12" s="85"/>
      <c r="H12" s="4"/>
      <c r="I12" s="4"/>
    </row>
    <row r="13" spans="1:9" ht="15">
      <c r="A13" s="255"/>
      <c r="B13" s="256"/>
      <c r="C13" s="85"/>
      <c r="D13" s="85"/>
      <c r="E13" s="85"/>
      <c r="F13" s="85"/>
      <c r="G13" s="85"/>
      <c r="H13" s="4"/>
      <c r="I13" s="4"/>
    </row>
    <row r="14" spans="1:9" ht="15">
      <c r="A14" s="255"/>
      <c r="B14" s="256"/>
      <c r="C14" s="85"/>
      <c r="D14" s="85"/>
      <c r="E14" s="85"/>
      <c r="F14" s="85"/>
      <c r="G14" s="85"/>
      <c r="H14" s="4"/>
      <c r="I14" s="4"/>
    </row>
    <row r="15" spans="1:9" ht="15">
      <c r="A15" s="255"/>
      <c r="B15" s="256"/>
      <c r="C15" s="85"/>
      <c r="D15" s="85"/>
      <c r="E15" s="85"/>
      <c r="F15" s="85"/>
      <c r="G15" s="85"/>
      <c r="H15" s="4"/>
      <c r="I15" s="4"/>
    </row>
    <row r="16" spans="1:9" ht="15">
      <c r="A16" s="255"/>
      <c r="B16" s="256"/>
      <c r="C16" s="85"/>
      <c r="D16" s="85"/>
      <c r="E16" s="85"/>
      <c r="F16" s="85"/>
      <c r="G16" s="85"/>
      <c r="H16" s="4"/>
      <c r="I16" s="4"/>
    </row>
    <row r="17" spans="1:9" ht="15">
      <c r="A17" s="255"/>
      <c r="B17" s="256"/>
      <c r="C17" s="85"/>
      <c r="D17" s="85"/>
      <c r="E17" s="85"/>
      <c r="F17" s="85"/>
      <c r="G17" s="85"/>
      <c r="H17" s="4"/>
      <c r="I17" s="4"/>
    </row>
    <row r="18" spans="1:9" ht="15">
      <c r="A18" s="255"/>
      <c r="B18" s="256"/>
      <c r="C18" s="85"/>
      <c r="D18" s="85"/>
      <c r="E18" s="85"/>
      <c r="F18" s="85"/>
      <c r="G18" s="85"/>
      <c r="H18" s="4"/>
      <c r="I18" s="4"/>
    </row>
    <row r="19" spans="1:9" ht="15">
      <c r="A19" s="255"/>
      <c r="B19" s="256"/>
      <c r="C19" s="85"/>
      <c r="D19" s="85"/>
      <c r="E19" s="85"/>
      <c r="F19" s="85"/>
      <c r="G19" s="85"/>
      <c r="H19" s="4"/>
      <c r="I19" s="4"/>
    </row>
    <row r="20" spans="1:9" ht="15">
      <c r="A20" s="255"/>
      <c r="B20" s="256"/>
      <c r="C20" s="85"/>
      <c r="D20" s="85"/>
      <c r="E20" s="85"/>
      <c r="F20" s="85"/>
      <c r="G20" s="85"/>
      <c r="H20" s="4"/>
      <c r="I20" s="4"/>
    </row>
    <row r="21" spans="1:9" ht="15">
      <c r="A21" s="255"/>
      <c r="B21" s="256"/>
      <c r="C21" s="85"/>
      <c r="D21" s="85"/>
      <c r="E21" s="85"/>
      <c r="F21" s="85"/>
      <c r="G21" s="85"/>
      <c r="H21" s="4"/>
      <c r="I21" s="4"/>
    </row>
    <row r="22" spans="1:9" ht="15">
      <c r="A22" s="255"/>
      <c r="B22" s="256"/>
      <c r="C22" s="85"/>
      <c r="D22" s="85"/>
      <c r="E22" s="85"/>
      <c r="F22" s="85"/>
      <c r="G22" s="85"/>
      <c r="H22" s="4"/>
      <c r="I22" s="4"/>
    </row>
    <row r="23" spans="1:9" ht="15">
      <c r="A23" s="255"/>
      <c r="B23" s="256"/>
      <c r="C23" s="85"/>
      <c r="D23" s="85"/>
      <c r="E23" s="85"/>
      <c r="F23" s="85"/>
      <c r="G23" s="85"/>
      <c r="H23" s="4"/>
      <c r="I23" s="4"/>
    </row>
    <row r="24" spans="1:9" ht="15">
      <c r="A24" s="255"/>
      <c r="B24" s="256"/>
      <c r="C24" s="85"/>
      <c r="D24" s="85"/>
      <c r="E24" s="85"/>
      <c r="F24" s="85"/>
      <c r="G24" s="85"/>
      <c r="H24" s="4"/>
      <c r="I24" s="4"/>
    </row>
    <row r="25" spans="1:9" ht="15">
      <c r="A25" s="255"/>
      <c r="B25" s="256"/>
      <c r="C25" s="85"/>
      <c r="D25" s="85"/>
      <c r="E25" s="85"/>
      <c r="F25" s="85"/>
      <c r="G25" s="85"/>
      <c r="H25" s="4"/>
      <c r="I25" s="4"/>
    </row>
    <row r="26" spans="1:9" ht="15">
      <c r="A26" s="255"/>
      <c r="B26" s="256"/>
      <c r="C26" s="85"/>
      <c r="D26" s="85"/>
      <c r="E26" s="85"/>
      <c r="F26" s="85"/>
      <c r="G26" s="85"/>
      <c r="H26" s="4"/>
      <c r="I26" s="4"/>
    </row>
    <row r="27" spans="1:9" ht="15">
      <c r="A27" s="255"/>
      <c r="B27" s="256"/>
      <c r="C27" s="85"/>
      <c r="D27" s="85"/>
      <c r="E27" s="85"/>
      <c r="F27" s="85"/>
      <c r="G27" s="85"/>
      <c r="H27" s="4"/>
      <c r="I27" s="4"/>
    </row>
    <row r="28" spans="1:9" ht="15">
      <c r="A28" s="255"/>
      <c r="B28" s="256"/>
      <c r="C28" s="85"/>
      <c r="D28" s="85"/>
      <c r="E28" s="85"/>
      <c r="F28" s="85"/>
      <c r="G28" s="85"/>
      <c r="H28" s="4"/>
      <c r="I28" s="4"/>
    </row>
    <row r="29" spans="1:9" ht="15">
      <c r="A29" s="255"/>
      <c r="B29" s="256"/>
      <c r="C29" s="85"/>
      <c r="D29" s="85"/>
      <c r="E29" s="85"/>
      <c r="F29" s="85"/>
      <c r="G29" s="85"/>
      <c r="H29" s="4"/>
      <c r="I29" s="4"/>
    </row>
    <row r="30" spans="1:9" ht="15">
      <c r="A30" s="255"/>
      <c r="B30" s="256"/>
      <c r="C30" s="85"/>
      <c r="D30" s="85"/>
      <c r="E30" s="85"/>
      <c r="F30" s="85"/>
      <c r="G30" s="85"/>
      <c r="H30" s="4"/>
      <c r="I30" s="4"/>
    </row>
    <row r="31" spans="1:9" ht="15">
      <c r="A31" s="255"/>
      <c r="B31" s="256"/>
      <c r="C31" s="85"/>
      <c r="D31" s="85"/>
      <c r="E31" s="85"/>
      <c r="F31" s="85"/>
      <c r="G31" s="85"/>
      <c r="H31" s="4"/>
      <c r="I31" s="4"/>
    </row>
    <row r="32" spans="1:9" ht="15">
      <c r="A32" s="255"/>
      <c r="B32" s="256"/>
      <c r="C32" s="85"/>
      <c r="D32" s="85"/>
      <c r="E32" s="85"/>
      <c r="F32" s="85"/>
      <c r="G32" s="85"/>
      <c r="H32" s="4"/>
      <c r="I32" s="4"/>
    </row>
    <row r="33" spans="1:9" ht="15">
      <c r="A33" s="255"/>
      <c r="B33" s="256"/>
      <c r="C33" s="85"/>
      <c r="D33" s="85"/>
      <c r="E33" s="85"/>
      <c r="F33" s="85"/>
      <c r="G33" s="85"/>
      <c r="H33" s="4"/>
      <c r="I33" s="4"/>
    </row>
    <row r="34" spans="1:9" ht="15">
      <c r="A34" s="255"/>
      <c r="B34" s="257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>
      <c r="A35" s="205"/>
      <c r="B35" s="205"/>
      <c r="C35" s="205"/>
      <c r="D35" s="205"/>
      <c r="E35" s="205"/>
      <c r="F35" s="205"/>
      <c r="G35" s="179"/>
      <c r="H35" s="179"/>
      <c r="I35" s="184"/>
    </row>
    <row r="36" spans="1:9" ht="15">
      <c r="A36" s="206" t="s">
        <v>336</v>
      </c>
      <c r="B36" s="205"/>
      <c r="C36" s="205"/>
      <c r="D36" s="205"/>
      <c r="E36" s="205"/>
      <c r="F36" s="205"/>
      <c r="G36" s="179"/>
      <c r="H36" s="179"/>
      <c r="I36" s="184"/>
    </row>
    <row r="37" spans="1:9" ht="15">
      <c r="A37" s="206" t="s">
        <v>339</v>
      </c>
      <c r="B37" s="205"/>
      <c r="C37" s="205"/>
      <c r="D37" s="205"/>
      <c r="E37" s="205"/>
      <c r="F37" s="205"/>
      <c r="G37" s="179"/>
      <c r="H37" s="179"/>
      <c r="I37" s="184"/>
    </row>
    <row r="38" spans="1:9" ht="15">
      <c r="A38" s="206"/>
      <c r="B38" s="179"/>
      <c r="C38" s="179"/>
      <c r="D38" s="179"/>
      <c r="E38" s="179"/>
      <c r="F38" s="179"/>
      <c r="G38" s="179"/>
      <c r="H38" s="179"/>
      <c r="I38" s="184"/>
    </row>
    <row r="39" spans="1:9" ht="15">
      <c r="A39" s="206"/>
      <c r="B39" s="179"/>
      <c r="C39" s="179"/>
      <c r="D39" s="179"/>
      <c r="E39" s="179"/>
      <c r="G39" s="179"/>
      <c r="H39" s="179"/>
      <c r="I39" s="184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184"/>
    </row>
    <row r="41" spans="1:9" ht="15">
      <c r="A41" s="185" t="s">
        <v>107</v>
      </c>
      <c r="B41" s="179"/>
      <c r="C41" s="179"/>
      <c r="D41" s="179"/>
      <c r="E41" s="179"/>
      <c r="F41" s="179"/>
      <c r="G41" s="179"/>
      <c r="H41" s="179"/>
      <c r="I41" s="184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84"/>
    </row>
    <row r="43" spans="1:9" ht="15">
      <c r="A43" s="179"/>
      <c r="B43" s="179"/>
      <c r="C43" s="179"/>
      <c r="D43" s="179"/>
      <c r="E43" s="179"/>
      <c r="F43" s="179"/>
      <c r="G43" s="179"/>
      <c r="H43" s="186"/>
      <c r="I43" s="184"/>
    </row>
    <row r="44" spans="1:9" ht="15">
      <c r="A44" s="185"/>
      <c r="B44" s="185" t="s">
        <v>266</v>
      </c>
      <c r="C44" s="185"/>
      <c r="D44" s="185"/>
      <c r="E44" s="185"/>
      <c r="F44" s="185"/>
      <c r="G44" s="179"/>
      <c r="H44" s="186"/>
      <c r="I44" s="184"/>
    </row>
    <row r="45" spans="1:9" ht="15">
      <c r="A45" s="179"/>
      <c r="B45" s="179" t="s">
        <v>265</v>
      </c>
      <c r="C45" s="179"/>
      <c r="D45" s="179"/>
      <c r="E45" s="179"/>
      <c r="F45" s="179"/>
      <c r="G45" s="179"/>
      <c r="H45" s="186"/>
      <c r="I45" s="184"/>
    </row>
    <row r="46" spans="1:9">
      <c r="A46" s="187"/>
      <c r="B46" s="187" t="s">
        <v>139</v>
      </c>
      <c r="C46" s="187"/>
      <c r="D46" s="187"/>
      <c r="E46" s="187"/>
      <c r="F46" s="187"/>
      <c r="G46" s="180"/>
      <c r="H46" s="180"/>
      <c r="I46" s="180"/>
    </row>
  </sheetData>
  <mergeCells count="3">
    <mergeCell ref="G1:H1"/>
    <mergeCell ref="G2:H2"/>
    <mergeCell ref="D4:G4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Normal="100" zoomScaleSheetLayoutView="80" workbookViewId="0">
      <selection activeCell="E4" sqref="E4:H4"/>
    </sheetView>
  </sheetViews>
  <sheetFormatPr defaultRowHeight="12.75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>
      <c r="A1" s="72" t="s">
        <v>429</v>
      </c>
      <c r="B1" s="72"/>
      <c r="C1" s="75"/>
      <c r="D1" s="75"/>
      <c r="E1" s="75"/>
      <c r="F1" s="75"/>
      <c r="G1" s="464" t="s">
        <v>109</v>
      </c>
      <c r="H1" s="464"/>
    </row>
    <row r="2" spans="1:10" ht="15">
      <c r="A2" s="74" t="s">
        <v>140</v>
      </c>
      <c r="B2" s="72"/>
      <c r="C2" s="75"/>
      <c r="D2" s="75"/>
      <c r="E2" s="75"/>
      <c r="F2" s="75"/>
      <c r="G2" s="462">
        <f>'ფორმა N1'!L2</f>
        <v>0</v>
      </c>
      <c r="H2" s="462"/>
    </row>
    <row r="3" spans="1:10" ht="15">
      <c r="A3" s="74"/>
      <c r="B3" s="74"/>
      <c r="C3" s="74"/>
      <c r="D3" s="74"/>
      <c r="E3" s="74"/>
      <c r="F3" s="74"/>
      <c r="G3" s="196"/>
      <c r="H3" s="196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466" t="s">
        <v>512</v>
      </c>
      <c r="F4" s="466"/>
      <c r="G4" s="466"/>
      <c r="H4" s="466"/>
    </row>
    <row r="5" spans="1:10" ht="15">
      <c r="A5" s="304">
        <f>'ფორმა N1'!A5</f>
        <v>0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195"/>
      <c r="B7" s="195"/>
      <c r="C7" s="195"/>
      <c r="D7" s="198"/>
      <c r="E7" s="195"/>
      <c r="F7" s="195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07" t="s">
        <v>334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>
      <c r="A35" s="205"/>
      <c r="B35" s="205"/>
      <c r="C35" s="205"/>
      <c r="D35" s="205"/>
      <c r="E35" s="205"/>
      <c r="F35" s="205"/>
      <c r="G35" s="205"/>
      <c r="H35" s="179"/>
      <c r="I35" s="179"/>
    </row>
    <row r="36" spans="1:9" ht="15">
      <c r="A36" s="206" t="s">
        <v>381</v>
      </c>
      <c r="B36" s="206"/>
      <c r="C36" s="205"/>
      <c r="D36" s="205"/>
      <c r="E36" s="205"/>
      <c r="F36" s="205"/>
      <c r="G36" s="205"/>
      <c r="H36" s="179"/>
      <c r="I36" s="179"/>
    </row>
    <row r="37" spans="1:9" ht="15">
      <c r="A37" s="206" t="s">
        <v>332</v>
      </c>
      <c r="B37" s="206"/>
      <c r="C37" s="205"/>
      <c r="D37" s="205"/>
      <c r="E37" s="205"/>
      <c r="F37" s="205"/>
      <c r="G37" s="205"/>
      <c r="H37" s="179"/>
      <c r="I37" s="179"/>
    </row>
    <row r="38" spans="1:9" ht="15">
      <c r="A38" s="206"/>
      <c r="B38" s="206"/>
      <c r="C38" s="179"/>
      <c r="D38" s="179"/>
      <c r="E38" s="179"/>
      <c r="F38" s="179"/>
      <c r="G38" s="179"/>
      <c r="H38" s="179"/>
      <c r="I38" s="179"/>
    </row>
    <row r="39" spans="1:9" ht="15">
      <c r="A39" s="206"/>
      <c r="B39" s="206"/>
      <c r="C39" s="179"/>
      <c r="D39" s="179"/>
      <c r="E39" s="179"/>
      <c r="F39" s="179"/>
      <c r="G39" s="179"/>
      <c r="H39" s="179"/>
      <c r="I39" s="179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>
      <c r="A44" s="185"/>
      <c r="B44" s="185"/>
      <c r="C44" s="185" t="s">
        <v>400</v>
      </c>
      <c r="D44" s="185"/>
      <c r="E44" s="205"/>
      <c r="F44" s="185"/>
      <c r="G44" s="185"/>
      <c r="H44" s="179"/>
      <c r="I44" s="186"/>
    </row>
    <row r="45" spans="1:9" ht="15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3">
    <mergeCell ref="G1:H1"/>
    <mergeCell ref="G2:H2"/>
    <mergeCell ref="E4:H4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D3" sqref="D3"/>
    </sheetView>
  </sheetViews>
  <sheetFormatPr defaultRowHeight="12.75"/>
  <cols>
    <col min="1" max="1" width="5.42578125" style="180" customWidth="1"/>
    <col min="2" max="2" width="38.42578125" style="180" customWidth="1"/>
    <col min="3" max="3" width="27.5703125" style="180" customWidth="1"/>
    <col min="4" max="4" width="19.28515625" style="180" customWidth="1"/>
    <col min="5" max="5" width="16.85546875" style="180" customWidth="1"/>
    <col min="6" max="6" width="22.5703125" style="180" customWidth="1"/>
    <col min="7" max="7" width="17" style="180" customWidth="1"/>
    <col min="8" max="8" width="9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1.5703125" style="180" customWidth="1"/>
    <col min="14" max="16384" width="9.140625" style="180"/>
  </cols>
  <sheetData>
    <row r="2" spans="1:13" ht="15">
      <c r="A2" s="469" t="s">
        <v>474</v>
      </c>
      <c r="B2" s="469"/>
      <c r="C2" s="469"/>
      <c r="D2" s="469"/>
      <c r="E2" s="469"/>
      <c r="F2" s="261"/>
      <c r="G2" s="75"/>
      <c r="H2" s="75"/>
      <c r="I2" s="75"/>
      <c r="J2" s="75"/>
      <c r="K2" s="262"/>
      <c r="L2" s="263"/>
      <c r="M2" s="263" t="s">
        <v>109</v>
      </c>
    </row>
    <row r="3" spans="1:13" ht="15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62"/>
      <c r="L3" s="462" t="s">
        <v>523</v>
      </c>
      <c r="M3" s="462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62"/>
      <c r="L4" s="262"/>
      <c r="M4" s="262"/>
    </row>
    <row r="5" spans="1:13" ht="15">
      <c r="A5" s="75" t="s">
        <v>269</v>
      </c>
      <c r="B5" s="75"/>
      <c r="C5" s="466" t="s">
        <v>512</v>
      </c>
      <c r="D5" s="466"/>
      <c r="E5" s="466"/>
      <c r="F5" s="75"/>
      <c r="G5" s="75"/>
      <c r="H5" s="75"/>
      <c r="I5" s="75"/>
      <c r="J5" s="75"/>
      <c r="K5" s="74"/>
      <c r="L5" s="74"/>
      <c r="M5" s="74"/>
    </row>
    <row r="6" spans="1:13" ht="15">
      <c r="A6" s="304">
        <f>'ფორმა N1'!A5</f>
        <v>0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9"/>
      <c r="B8" s="266"/>
      <c r="C8" s="259"/>
      <c r="D8" s="259"/>
      <c r="E8" s="259"/>
      <c r="F8" s="259"/>
      <c r="G8" s="259"/>
      <c r="H8" s="259"/>
      <c r="I8" s="259"/>
      <c r="J8" s="259"/>
      <c r="K8" s="76"/>
      <c r="L8" s="76"/>
      <c r="M8" s="76"/>
    </row>
    <row r="9" spans="1:13" ht="45">
      <c r="A9" s="88" t="s">
        <v>64</v>
      </c>
      <c r="B9" s="88" t="s">
        <v>480</v>
      </c>
      <c r="C9" s="88" t="s">
        <v>445</v>
      </c>
      <c r="D9" s="88" t="s">
        <v>446</v>
      </c>
      <c r="E9" s="88" t="s">
        <v>447</v>
      </c>
      <c r="F9" s="88" t="s">
        <v>448</v>
      </c>
      <c r="G9" s="88" t="s">
        <v>449</v>
      </c>
      <c r="H9" s="88" t="s">
        <v>450</v>
      </c>
      <c r="I9" s="88" t="s">
        <v>451</v>
      </c>
      <c r="J9" s="88" t="s">
        <v>452</v>
      </c>
      <c r="K9" s="88" t="s">
        <v>453</v>
      </c>
      <c r="L9" s="88" t="s">
        <v>454</v>
      </c>
      <c r="M9" s="88" t="s">
        <v>311</v>
      </c>
    </row>
    <row r="10" spans="1:13" ht="45">
      <c r="A10" s="96">
        <v>1</v>
      </c>
      <c r="B10" s="270" t="s">
        <v>513</v>
      </c>
      <c r="C10" s="247" t="s">
        <v>516</v>
      </c>
      <c r="D10" s="96" t="s">
        <v>517</v>
      </c>
      <c r="E10" s="96">
        <v>401996033</v>
      </c>
      <c r="F10" s="96" t="s">
        <v>512</v>
      </c>
      <c r="G10" s="96">
        <v>100</v>
      </c>
      <c r="H10" s="96"/>
      <c r="I10" s="96" t="s">
        <v>518</v>
      </c>
      <c r="J10" s="96" t="s">
        <v>519</v>
      </c>
      <c r="K10" s="4">
        <v>14</v>
      </c>
      <c r="L10" s="4">
        <v>1400</v>
      </c>
      <c r="M10" s="96"/>
    </row>
    <row r="11" spans="1:13" ht="15">
      <c r="A11" s="96">
        <v>2</v>
      </c>
      <c r="B11" s="270"/>
      <c r="C11" s="247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>
      <c r="A12" s="96">
        <v>3</v>
      </c>
      <c r="B12" s="270"/>
      <c r="C12" s="247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>
      <c r="A13" s="96">
        <v>4</v>
      </c>
      <c r="B13" s="270"/>
      <c r="C13" s="247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>
      <c r="A14" s="96">
        <v>5</v>
      </c>
      <c r="B14" s="270"/>
      <c r="C14" s="247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>
      <c r="A15" s="96">
        <v>6</v>
      </c>
      <c r="B15" s="270"/>
      <c r="C15" s="247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>
      <c r="A16" s="96">
        <v>7</v>
      </c>
      <c r="B16" s="270"/>
      <c r="C16" s="247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>
      <c r="A17" s="96">
        <v>8</v>
      </c>
      <c r="B17" s="270"/>
      <c r="C17" s="247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>
      <c r="A18" s="96">
        <v>9</v>
      </c>
      <c r="B18" s="270"/>
      <c r="C18" s="247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>
      <c r="A19" s="96">
        <v>10</v>
      </c>
      <c r="B19" s="270"/>
      <c r="C19" s="247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>
      <c r="A20" s="96">
        <v>11</v>
      </c>
      <c r="B20" s="270"/>
      <c r="C20" s="247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>
      <c r="A21" s="96">
        <v>12</v>
      </c>
      <c r="B21" s="270"/>
      <c r="C21" s="247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>
      <c r="A22" s="96">
        <v>13</v>
      </c>
      <c r="B22" s="270"/>
      <c r="C22" s="247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>
      <c r="A23" s="96">
        <v>14</v>
      </c>
      <c r="B23" s="270"/>
      <c r="C23" s="247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>
      <c r="A24" s="96">
        <v>15</v>
      </c>
      <c r="B24" s="270"/>
      <c r="C24" s="247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>
      <c r="A25" s="96">
        <v>16</v>
      </c>
      <c r="B25" s="270"/>
      <c r="C25" s="247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>
      <c r="A26" s="96">
        <v>17</v>
      </c>
      <c r="B26" s="270"/>
      <c r="C26" s="247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>
      <c r="A27" s="96">
        <v>18</v>
      </c>
      <c r="B27" s="270"/>
      <c r="C27" s="247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>
      <c r="A28" s="96">
        <v>19</v>
      </c>
      <c r="B28" s="270"/>
      <c r="C28" s="247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>
      <c r="A29" s="96">
        <v>20</v>
      </c>
      <c r="B29" s="270"/>
      <c r="C29" s="247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>
      <c r="A30" s="96">
        <v>21</v>
      </c>
      <c r="B30" s="270"/>
      <c r="C30" s="247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>
      <c r="A31" s="96">
        <v>22</v>
      </c>
      <c r="B31" s="270"/>
      <c r="C31" s="247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>
      <c r="A32" s="96">
        <v>23</v>
      </c>
      <c r="B32" s="270"/>
      <c r="C32" s="247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>
      <c r="A33" s="96">
        <v>24</v>
      </c>
      <c r="B33" s="270"/>
      <c r="C33" s="247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>
      <c r="A34" s="85" t="s">
        <v>271</v>
      </c>
      <c r="B34" s="271"/>
      <c r="C34" s="247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>
      <c r="A35" s="85"/>
      <c r="B35" s="271"/>
      <c r="C35" s="247"/>
      <c r="D35" s="97"/>
      <c r="E35" s="97"/>
      <c r="F35" s="97"/>
      <c r="G35" s="97"/>
      <c r="H35" s="85"/>
      <c r="I35" s="85"/>
      <c r="J35" s="85"/>
      <c r="K35" s="85" t="s">
        <v>455</v>
      </c>
      <c r="L35" s="84">
        <f>SUM(L10:L34)</f>
        <v>1400</v>
      </c>
      <c r="M35" s="85"/>
    </row>
    <row r="36" spans="1:13" ht="15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179"/>
    </row>
    <row r="37" spans="1:13" ht="15">
      <c r="A37" s="206" t="s">
        <v>456</v>
      </c>
      <c r="B37" s="206"/>
      <c r="C37" s="206"/>
      <c r="D37" s="205"/>
      <c r="E37" s="205"/>
      <c r="F37" s="205"/>
      <c r="G37" s="205"/>
      <c r="H37" s="205"/>
      <c r="I37" s="205"/>
      <c r="J37" s="205"/>
      <c r="K37" s="205"/>
      <c r="L37" s="179"/>
    </row>
    <row r="38" spans="1:13" ht="15">
      <c r="A38" s="206" t="s">
        <v>457</v>
      </c>
      <c r="B38" s="206"/>
      <c r="C38" s="206"/>
      <c r="D38" s="205"/>
      <c r="E38" s="205"/>
      <c r="F38" s="205"/>
      <c r="G38" s="205"/>
      <c r="H38" s="205"/>
      <c r="I38" s="205"/>
      <c r="J38" s="205"/>
      <c r="K38" s="205"/>
      <c r="L38" s="179"/>
    </row>
    <row r="39" spans="1:13" ht="15">
      <c r="A39" s="192" t="s">
        <v>458</v>
      </c>
      <c r="B39" s="192"/>
      <c r="C39" s="206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>
      <c r="A40" s="192" t="s">
        <v>475</v>
      </c>
      <c r="B40" s="192"/>
      <c r="C40" s="206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.75" customHeight="1">
      <c r="A41" s="474" t="s">
        <v>476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</row>
    <row r="42" spans="1:13" ht="15.75" customHeight="1">
      <c r="A42" s="474"/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</row>
    <row r="43" spans="1:13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3" ht="15">
      <c r="A44" s="470" t="s">
        <v>107</v>
      </c>
      <c r="B44" s="470"/>
      <c r="C44" s="470"/>
      <c r="D44" s="248"/>
      <c r="E44" s="249"/>
      <c r="F44" s="249"/>
      <c r="G44" s="248"/>
      <c r="H44" s="248"/>
      <c r="I44" s="248"/>
      <c r="J44" s="248"/>
      <c r="K44" s="248"/>
      <c r="L44" s="179"/>
    </row>
    <row r="45" spans="1:13" ht="15">
      <c r="A45" s="248"/>
      <c r="B45" s="248"/>
      <c r="C45" s="249"/>
      <c r="D45" s="248"/>
      <c r="E45" s="249"/>
      <c r="F45" s="249"/>
      <c r="G45" s="248"/>
      <c r="H45" s="248"/>
      <c r="I45" s="248"/>
      <c r="J45" s="248"/>
      <c r="K45" s="250"/>
      <c r="L45" s="179"/>
    </row>
    <row r="46" spans="1:13" ht="15" customHeight="1">
      <c r="A46" s="248"/>
      <c r="B46" s="248"/>
      <c r="C46" s="249"/>
      <c r="D46" s="471" t="s">
        <v>263</v>
      </c>
      <c r="E46" s="471"/>
      <c r="F46" s="260"/>
      <c r="G46" s="251"/>
      <c r="H46" s="472" t="s">
        <v>460</v>
      </c>
      <c r="I46" s="472"/>
      <c r="J46" s="472"/>
      <c r="K46" s="252"/>
      <c r="L46" s="179"/>
    </row>
    <row r="47" spans="1:13" ht="15">
      <c r="A47" s="248"/>
      <c r="B47" s="248"/>
      <c r="C47" s="249"/>
      <c r="D47" s="248"/>
      <c r="E47" s="249"/>
      <c r="F47" s="249"/>
      <c r="G47" s="248"/>
      <c r="H47" s="473"/>
      <c r="I47" s="473"/>
      <c r="J47" s="473"/>
      <c r="K47" s="252"/>
      <c r="L47" s="179"/>
    </row>
    <row r="48" spans="1:13" ht="15">
      <c r="A48" s="248"/>
      <c r="B48" s="248"/>
      <c r="C48" s="249"/>
      <c r="D48" s="468" t="s">
        <v>139</v>
      </c>
      <c r="E48" s="468"/>
      <c r="F48" s="260"/>
      <c r="G48" s="251"/>
      <c r="H48" s="248"/>
      <c r="I48" s="248"/>
      <c r="J48" s="248"/>
      <c r="K48" s="248"/>
      <c r="L48" s="179"/>
    </row>
  </sheetData>
  <mergeCells count="8">
    <mergeCell ref="D48:E48"/>
    <mergeCell ref="A2:E2"/>
    <mergeCell ref="L3:M3"/>
    <mergeCell ref="A44:C44"/>
    <mergeCell ref="D46:E46"/>
    <mergeCell ref="H46:J47"/>
    <mergeCell ref="A41:L42"/>
    <mergeCell ref="C5:E5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6" right="0.19684820647419099" top="0.19684820647419099" bottom="0.19684820647419099" header="0.15748031496063" footer="0.15748031496063"/>
  <pageSetup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D37" sqref="D37"/>
    </sheetView>
  </sheetViews>
  <sheetFormatPr defaultRowHeight="15"/>
  <cols>
    <col min="1" max="1" width="15.7109375" style="21" customWidth="1"/>
    <col min="2" max="2" width="54.7109375" style="21" customWidth="1"/>
    <col min="3" max="3" width="37.7109375" style="21" customWidth="1"/>
    <col min="4" max="4" width="31.28515625" style="21" customWidth="1"/>
    <col min="5" max="5" width="14.42578125" style="21" customWidth="1"/>
    <col min="6" max="16384" width="9.140625" style="21"/>
  </cols>
  <sheetData>
    <row r="1" spans="1:12">
      <c r="A1" s="72" t="s">
        <v>297</v>
      </c>
      <c r="B1" s="111"/>
      <c r="C1" s="464" t="s">
        <v>109</v>
      </c>
      <c r="D1" s="464"/>
      <c r="E1" s="145"/>
    </row>
    <row r="2" spans="1:12">
      <c r="A2" s="74" t="s">
        <v>140</v>
      </c>
      <c r="B2" s="111"/>
      <c r="C2" s="462" t="s">
        <v>533</v>
      </c>
      <c r="D2" s="463"/>
      <c r="E2" s="145"/>
    </row>
    <row r="3" spans="1:12">
      <c r="A3" s="74"/>
      <c r="B3" s="111"/>
      <c r="C3" s="246"/>
      <c r="D3" s="246"/>
      <c r="E3" s="145"/>
    </row>
    <row r="4" spans="1:12" s="2" customFormat="1">
      <c r="A4" s="75" t="s">
        <v>269</v>
      </c>
      <c r="B4" s="75"/>
      <c r="C4" s="465" t="s">
        <v>512</v>
      </c>
      <c r="D4" s="465"/>
      <c r="E4" s="305"/>
      <c r="F4" s="305"/>
      <c r="L4" s="21"/>
    </row>
    <row r="5" spans="1:12" s="2" customFormat="1">
      <c r="A5" s="116">
        <f>'ფორმა N1'!A5</f>
        <v>0</v>
      </c>
      <c r="B5" s="108"/>
      <c r="C5" s="58"/>
      <c r="D5" s="58"/>
      <c r="E5" s="105"/>
    </row>
    <row r="6" spans="1:12" s="2" customFormat="1">
      <c r="A6" s="75"/>
      <c r="B6" s="75"/>
      <c r="C6" s="74"/>
      <c r="D6" s="74"/>
      <c r="E6" s="105"/>
    </row>
    <row r="7" spans="1:12" s="6" customFormat="1">
      <c r="A7" s="245"/>
      <c r="B7" s="245"/>
      <c r="C7" s="76"/>
      <c r="D7" s="76"/>
      <c r="E7" s="146"/>
    </row>
    <row r="8" spans="1:12" s="6" customFormat="1">
      <c r="A8" s="103" t="s">
        <v>64</v>
      </c>
      <c r="B8" s="77" t="s">
        <v>11</v>
      </c>
      <c r="C8" s="77" t="s">
        <v>10</v>
      </c>
      <c r="D8" s="77" t="s">
        <v>9</v>
      </c>
      <c r="E8" s="146"/>
    </row>
    <row r="9" spans="1:12" s="9" customFormat="1" ht="18">
      <c r="A9" s="13">
        <v>1</v>
      </c>
      <c r="B9" s="13" t="s">
        <v>57</v>
      </c>
      <c r="C9" s="80">
        <f>SUM(C10,C14,C54,C57,C58,C59,C76)</f>
        <v>31171</v>
      </c>
      <c r="D9" s="80">
        <f>SUM(D10,D14,D54,D57,D58,D59,D65,D72,D73)</f>
        <v>46400</v>
      </c>
      <c r="E9" s="147"/>
    </row>
    <row r="10" spans="1:12" s="9" customFormat="1" ht="18">
      <c r="A10" s="14">
        <v>1.1000000000000001</v>
      </c>
      <c r="B10" s="14" t="s">
        <v>58</v>
      </c>
      <c r="C10" s="82">
        <f>SUM(C11:C13)</f>
        <v>2538</v>
      </c>
      <c r="D10" s="82">
        <f>SUM(D11:D13)</f>
        <v>0</v>
      </c>
      <c r="E10" s="147"/>
    </row>
    <row r="11" spans="1:12" s="9" customFormat="1" ht="16.5" customHeight="1">
      <c r="A11" s="16" t="s">
        <v>30</v>
      </c>
      <c r="B11" s="16" t="s">
        <v>59</v>
      </c>
      <c r="C11" s="33">
        <v>2538</v>
      </c>
      <c r="D11" s="34">
        <v>0</v>
      </c>
      <c r="E11" s="147"/>
    </row>
    <row r="12" spans="1:12" ht="16.5" customHeight="1">
      <c r="A12" s="16" t="s">
        <v>31</v>
      </c>
      <c r="B12" s="16" t="s">
        <v>0</v>
      </c>
      <c r="C12" s="33"/>
      <c r="D12" s="34"/>
      <c r="E12" s="145"/>
    </row>
    <row r="13" spans="1:12" ht="16.5" customHeight="1">
      <c r="A13" s="272" t="s">
        <v>481</v>
      </c>
      <c r="B13" s="273" t="s">
        <v>483</v>
      </c>
      <c r="C13" s="273"/>
      <c r="D13" s="273"/>
      <c r="E13" s="145"/>
    </row>
    <row r="14" spans="1:12">
      <c r="A14" s="14">
        <v>1.2</v>
      </c>
      <c r="B14" s="14" t="s">
        <v>60</v>
      </c>
      <c r="C14" s="82">
        <f>SUM(C15,C18,C30:C33,C36,C37,C44,C45,C46,C47,C48,C52,C53)</f>
        <v>28595</v>
      </c>
      <c r="D14" s="82">
        <f>SUM(D15,D18,D30:D33,D36,D37,D44,D45,D46,D47,D48,D52,D53)</f>
        <v>46400</v>
      </c>
      <c r="E14" s="145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5"/>
    </row>
    <row r="16" spans="1:12" ht="17.25" customHeight="1">
      <c r="A16" s="17" t="s">
        <v>98</v>
      </c>
      <c r="B16" s="17" t="s">
        <v>61</v>
      </c>
      <c r="C16" s="35"/>
      <c r="D16" s="36"/>
      <c r="E16" s="145"/>
    </row>
    <row r="17" spans="1:5" ht="17.25" customHeight="1">
      <c r="A17" s="17" t="s">
        <v>99</v>
      </c>
      <c r="B17" s="17" t="s">
        <v>62</v>
      </c>
      <c r="C17" s="35"/>
      <c r="D17" s="36"/>
      <c r="E17" s="145"/>
    </row>
    <row r="18" spans="1:5">
      <c r="A18" s="16" t="s">
        <v>33</v>
      </c>
      <c r="B18" s="16" t="s">
        <v>2</v>
      </c>
      <c r="C18" s="81">
        <f>SUM(C19:C24,C29)</f>
        <v>13</v>
      </c>
      <c r="D18" s="81">
        <v>0</v>
      </c>
      <c r="E18" s="145"/>
    </row>
    <row r="19" spans="1:5" ht="45">
      <c r="A19" s="17" t="s">
        <v>12</v>
      </c>
      <c r="B19" s="17" t="s">
        <v>245</v>
      </c>
      <c r="C19" s="37"/>
      <c r="D19" s="37">
        <v>0</v>
      </c>
      <c r="E19" s="145"/>
    </row>
    <row r="20" spans="1:5">
      <c r="A20" s="17" t="s">
        <v>13</v>
      </c>
      <c r="B20" s="17" t="s">
        <v>14</v>
      </c>
      <c r="C20" s="37"/>
      <c r="D20" s="38"/>
      <c r="E20" s="145"/>
    </row>
    <row r="21" spans="1:5" ht="30">
      <c r="A21" s="17" t="s">
        <v>276</v>
      </c>
      <c r="B21" s="17" t="s">
        <v>22</v>
      </c>
      <c r="C21" s="37"/>
      <c r="D21" s="39"/>
      <c r="E21" s="145"/>
    </row>
    <row r="22" spans="1:5">
      <c r="A22" s="17" t="s">
        <v>277</v>
      </c>
      <c r="B22" s="17" t="s">
        <v>15</v>
      </c>
      <c r="C22" s="37">
        <v>13</v>
      </c>
      <c r="D22" s="39">
        <v>0</v>
      </c>
      <c r="E22" s="145"/>
    </row>
    <row r="23" spans="1:5">
      <c r="A23" s="17" t="s">
        <v>278</v>
      </c>
      <c r="B23" s="17" t="s">
        <v>16</v>
      </c>
      <c r="C23" s="37"/>
      <c r="D23" s="39"/>
      <c r="E23" s="145"/>
    </row>
    <row r="24" spans="1:5">
      <c r="A24" s="17" t="s">
        <v>279</v>
      </c>
      <c r="B24" s="17" t="s">
        <v>17</v>
      </c>
      <c r="C24" s="114">
        <f>SUM(C25:C28)</f>
        <v>0</v>
      </c>
      <c r="D24" s="114">
        <f>SUM(D25:D28)</f>
        <v>0</v>
      </c>
      <c r="E24" s="145"/>
    </row>
    <row r="25" spans="1:5" ht="16.5" customHeight="1">
      <c r="A25" s="18" t="s">
        <v>280</v>
      </c>
      <c r="B25" s="18" t="s">
        <v>18</v>
      </c>
      <c r="C25" s="37"/>
      <c r="D25" s="39"/>
      <c r="E25" s="145"/>
    </row>
    <row r="26" spans="1:5" ht="16.5" customHeight="1">
      <c r="A26" s="18" t="s">
        <v>281</v>
      </c>
      <c r="B26" s="18" t="s">
        <v>19</v>
      </c>
      <c r="C26" s="37"/>
      <c r="D26" s="39"/>
      <c r="E26" s="145"/>
    </row>
    <row r="27" spans="1:5" ht="16.5" customHeight="1">
      <c r="A27" s="18" t="s">
        <v>282</v>
      </c>
      <c r="B27" s="18" t="s">
        <v>20</v>
      </c>
      <c r="C27" s="37"/>
      <c r="D27" s="39"/>
      <c r="E27" s="145"/>
    </row>
    <row r="28" spans="1:5" ht="16.5" customHeight="1">
      <c r="A28" s="18" t="s">
        <v>283</v>
      </c>
      <c r="B28" s="18" t="s">
        <v>23</v>
      </c>
      <c r="C28" s="37"/>
      <c r="D28" s="40"/>
      <c r="E28" s="145"/>
    </row>
    <row r="29" spans="1:5" ht="36.75" customHeight="1">
      <c r="A29" s="17" t="s">
        <v>284</v>
      </c>
      <c r="B29" s="17" t="s">
        <v>21</v>
      </c>
      <c r="C29" s="37"/>
      <c r="D29" s="40"/>
      <c r="E29" s="145"/>
    </row>
    <row r="30" spans="1:5">
      <c r="A30" s="16" t="s">
        <v>34</v>
      </c>
      <c r="B30" s="16" t="s">
        <v>3</v>
      </c>
      <c r="C30" s="33"/>
      <c r="D30" s="34"/>
      <c r="E30" s="145"/>
    </row>
    <row r="31" spans="1:5">
      <c r="A31" s="16" t="s">
        <v>35</v>
      </c>
      <c r="B31" s="16" t="s">
        <v>4</v>
      </c>
      <c r="C31" s="33"/>
      <c r="D31" s="34"/>
      <c r="E31" s="145"/>
    </row>
    <row r="32" spans="1:5">
      <c r="A32" s="16" t="s">
        <v>36</v>
      </c>
      <c r="B32" s="16" t="s">
        <v>5</v>
      </c>
      <c r="C32" s="33"/>
      <c r="D32" s="34"/>
      <c r="E32" s="145"/>
    </row>
    <row r="33" spans="1:5" ht="30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5"/>
    </row>
    <row r="34" spans="1:5">
      <c r="A34" s="17" t="s">
        <v>285</v>
      </c>
      <c r="B34" s="17" t="s">
        <v>56</v>
      </c>
      <c r="C34" s="33"/>
      <c r="D34" s="34"/>
      <c r="E34" s="145"/>
    </row>
    <row r="35" spans="1:5">
      <c r="A35" s="17" t="s">
        <v>286</v>
      </c>
      <c r="B35" s="17" t="s">
        <v>55</v>
      </c>
      <c r="C35" s="33"/>
      <c r="D35" s="34"/>
      <c r="E35" s="145"/>
    </row>
    <row r="36" spans="1:5">
      <c r="A36" s="16" t="s">
        <v>38</v>
      </c>
      <c r="B36" s="16" t="s">
        <v>49</v>
      </c>
      <c r="C36" s="33">
        <v>23</v>
      </c>
      <c r="D36" s="34">
        <v>23</v>
      </c>
      <c r="E36" s="145"/>
    </row>
    <row r="37" spans="1:5">
      <c r="A37" s="16" t="s">
        <v>39</v>
      </c>
      <c r="B37" s="16" t="s">
        <v>344</v>
      </c>
      <c r="C37" s="81">
        <f>SUM(C38:C43)</f>
        <v>24374</v>
      </c>
      <c r="D37" s="81">
        <f>SUM(D38:D43)</f>
        <v>46377</v>
      </c>
      <c r="E37" s="145"/>
    </row>
    <row r="38" spans="1:5">
      <c r="A38" s="17" t="s">
        <v>341</v>
      </c>
      <c r="B38" s="17" t="s">
        <v>345</v>
      </c>
      <c r="C38" s="33"/>
      <c r="D38" s="33"/>
      <c r="E38" s="145"/>
    </row>
    <row r="39" spans="1:5">
      <c r="A39" s="17" t="s">
        <v>342</v>
      </c>
      <c r="B39" s="17" t="s">
        <v>346</v>
      </c>
      <c r="C39" s="33">
        <v>20702</v>
      </c>
      <c r="D39" s="33">
        <v>21053</v>
      </c>
      <c r="E39" s="145"/>
    </row>
    <row r="40" spans="1:5">
      <c r="A40" s="17" t="s">
        <v>343</v>
      </c>
      <c r="B40" s="17" t="s">
        <v>349</v>
      </c>
      <c r="C40" s="33"/>
      <c r="D40" s="34"/>
      <c r="E40" s="145"/>
    </row>
    <row r="41" spans="1:5">
      <c r="A41" s="17" t="s">
        <v>348</v>
      </c>
      <c r="B41" s="17" t="s">
        <v>350</v>
      </c>
      <c r="C41" s="33">
        <v>1206</v>
      </c>
      <c r="D41" s="34">
        <v>1206</v>
      </c>
      <c r="E41" s="145"/>
    </row>
    <row r="42" spans="1:5">
      <c r="A42" s="17" t="s">
        <v>351</v>
      </c>
      <c r="B42" s="17" t="s">
        <v>461</v>
      </c>
      <c r="C42" s="33">
        <v>2466</v>
      </c>
      <c r="D42" s="34">
        <v>24118</v>
      </c>
      <c r="E42" s="145"/>
    </row>
    <row r="43" spans="1:5">
      <c r="A43" s="17" t="s">
        <v>462</v>
      </c>
      <c r="B43" s="17" t="s">
        <v>347</v>
      </c>
      <c r="C43" s="33"/>
      <c r="D43" s="34"/>
      <c r="E43" s="145"/>
    </row>
    <row r="44" spans="1:5" ht="30">
      <c r="A44" s="16" t="s">
        <v>40</v>
      </c>
      <c r="B44" s="16" t="s">
        <v>28</v>
      </c>
      <c r="C44" s="33"/>
      <c r="D44" s="34"/>
      <c r="E44" s="145"/>
    </row>
    <row r="45" spans="1:5" ht="30">
      <c r="A45" s="16" t="s">
        <v>41</v>
      </c>
      <c r="B45" s="16" t="s">
        <v>24</v>
      </c>
      <c r="C45" s="33"/>
      <c r="D45" s="34"/>
      <c r="E45" s="145"/>
    </row>
    <row r="46" spans="1:5">
      <c r="A46" s="16" t="s">
        <v>42</v>
      </c>
      <c r="B46" s="16" t="s">
        <v>25</v>
      </c>
      <c r="C46" s="33"/>
      <c r="D46" s="34"/>
      <c r="E46" s="145"/>
    </row>
    <row r="47" spans="1:5">
      <c r="A47" s="16" t="s">
        <v>43</v>
      </c>
      <c r="B47" s="16" t="s">
        <v>26</v>
      </c>
      <c r="C47" s="33"/>
      <c r="D47" s="34"/>
      <c r="E47" s="145"/>
    </row>
    <row r="48" spans="1:5">
      <c r="A48" s="16" t="s">
        <v>44</v>
      </c>
      <c r="B48" s="16" t="s">
        <v>291</v>
      </c>
      <c r="C48" s="81">
        <v>4185</v>
      </c>
      <c r="D48" s="81">
        <f>SUM(D49:D51)</f>
        <v>0</v>
      </c>
      <c r="E48" s="145"/>
    </row>
    <row r="49" spans="1:5">
      <c r="A49" s="95" t="s">
        <v>357</v>
      </c>
      <c r="B49" s="95" t="s">
        <v>360</v>
      </c>
      <c r="C49" s="33"/>
      <c r="D49" s="34"/>
      <c r="E49" s="145"/>
    </row>
    <row r="50" spans="1:5">
      <c r="A50" s="95" t="s">
        <v>358</v>
      </c>
      <c r="B50" s="95" t="s">
        <v>359</v>
      </c>
      <c r="C50" s="33"/>
      <c r="D50" s="34"/>
      <c r="E50" s="145"/>
    </row>
    <row r="51" spans="1:5">
      <c r="A51" s="95" t="s">
        <v>361</v>
      </c>
      <c r="B51" s="95" t="s">
        <v>362</v>
      </c>
      <c r="C51" s="33"/>
      <c r="D51" s="34"/>
      <c r="E51" s="145"/>
    </row>
    <row r="52" spans="1:5" ht="34.5" customHeight="1">
      <c r="A52" s="16" t="s">
        <v>45</v>
      </c>
      <c r="B52" s="16" t="s">
        <v>29</v>
      </c>
      <c r="C52" s="33"/>
      <c r="D52" s="34"/>
      <c r="E52" s="145"/>
    </row>
    <row r="53" spans="1:5" ht="34.5" customHeight="1">
      <c r="A53" s="16" t="s">
        <v>46</v>
      </c>
      <c r="B53" s="16" t="s">
        <v>6</v>
      </c>
      <c r="C53" s="33"/>
      <c r="D53" s="34"/>
      <c r="E53" s="145"/>
    </row>
    <row r="54" spans="1:5" ht="30">
      <c r="A54" s="14">
        <v>1.3</v>
      </c>
      <c r="B54" s="85" t="s">
        <v>392</v>
      </c>
      <c r="C54" s="82">
        <f>SUM(C55:C56)</f>
        <v>0</v>
      </c>
      <c r="D54" s="82">
        <f>SUM(D55:D56)</f>
        <v>0</v>
      </c>
      <c r="E54" s="145"/>
    </row>
    <row r="55" spans="1:5" ht="30">
      <c r="A55" s="16" t="s">
        <v>50</v>
      </c>
      <c r="B55" s="16" t="s">
        <v>48</v>
      </c>
      <c r="C55" s="33"/>
      <c r="D55" s="34"/>
      <c r="E55" s="145"/>
    </row>
    <row r="56" spans="1:5">
      <c r="A56" s="16" t="s">
        <v>51</v>
      </c>
      <c r="B56" s="16" t="s">
        <v>47</v>
      </c>
      <c r="C56" s="33"/>
      <c r="D56" s="34"/>
      <c r="E56" s="145"/>
    </row>
    <row r="57" spans="1:5" ht="30">
      <c r="A57" s="14">
        <v>1.4</v>
      </c>
      <c r="B57" s="14" t="s">
        <v>394</v>
      </c>
      <c r="C57" s="33"/>
      <c r="D57" s="34"/>
      <c r="E57" s="145"/>
    </row>
    <row r="58" spans="1:5">
      <c r="A58" s="14">
        <v>1.5</v>
      </c>
      <c r="B58" s="14" t="s">
        <v>7</v>
      </c>
      <c r="C58" s="37"/>
      <c r="D58" s="39"/>
      <c r="E58" s="145"/>
    </row>
    <row r="59" spans="1:5" ht="22.5" customHeight="1">
      <c r="A59" s="14">
        <v>1.6</v>
      </c>
      <c r="B59" s="44" t="s">
        <v>8</v>
      </c>
      <c r="C59" s="82">
        <f>SUM(C60:C64)</f>
        <v>38</v>
      </c>
      <c r="D59" s="82">
        <f>SUM(D60:D64)</f>
        <v>0</v>
      </c>
      <c r="E59" s="145"/>
    </row>
    <row r="60" spans="1:5">
      <c r="A60" s="16" t="s">
        <v>292</v>
      </c>
      <c r="B60" s="45" t="s">
        <v>52</v>
      </c>
      <c r="C60" s="37"/>
      <c r="D60" s="39"/>
      <c r="E60" s="145"/>
    </row>
    <row r="61" spans="1:5" ht="30">
      <c r="A61" s="16" t="s">
        <v>293</v>
      </c>
      <c r="B61" s="45" t="s">
        <v>54</v>
      </c>
      <c r="C61" s="37"/>
      <c r="D61" s="39"/>
      <c r="E61" s="145"/>
    </row>
    <row r="62" spans="1:5">
      <c r="A62" s="16" t="s">
        <v>294</v>
      </c>
      <c r="B62" s="45" t="s">
        <v>53</v>
      </c>
      <c r="C62" s="39"/>
      <c r="D62" s="39"/>
      <c r="E62" s="145"/>
    </row>
    <row r="63" spans="1:5">
      <c r="A63" s="16" t="s">
        <v>295</v>
      </c>
      <c r="B63" s="45" t="s">
        <v>27</v>
      </c>
      <c r="C63" s="37">
        <v>38</v>
      </c>
      <c r="D63" s="39">
        <v>0</v>
      </c>
      <c r="E63" s="145"/>
    </row>
    <row r="64" spans="1:5">
      <c r="A64" s="16" t="s">
        <v>323</v>
      </c>
      <c r="B64" s="193" t="s">
        <v>324</v>
      </c>
      <c r="C64" s="37"/>
      <c r="D64" s="194"/>
      <c r="E64" s="145"/>
    </row>
    <row r="65" spans="1:5" ht="30">
      <c r="A65" s="13">
        <v>2</v>
      </c>
      <c r="B65" s="46" t="s">
        <v>106</v>
      </c>
      <c r="C65" s="238"/>
      <c r="D65" s="115">
        <f>SUM(D66:D71)</f>
        <v>0</v>
      </c>
      <c r="E65" s="145"/>
    </row>
    <row r="66" spans="1:5">
      <c r="A66" s="15">
        <v>2.1</v>
      </c>
      <c r="B66" s="47" t="s">
        <v>100</v>
      </c>
      <c r="C66" s="238"/>
      <c r="D66" s="41"/>
      <c r="E66" s="145"/>
    </row>
    <row r="67" spans="1:5">
      <c r="A67" s="15">
        <v>2.2000000000000002</v>
      </c>
      <c r="B67" s="47" t="s">
        <v>104</v>
      </c>
      <c r="C67" s="240"/>
      <c r="D67" s="42"/>
      <c r="E67" s="145"/>
    </row>
    <row r="68" spans="1:5">
      <c r="A68" s="15">
        <v>2.2999999999999998</v>
      </c>
      <c r="B68" s="47" t="s">
        <v>103</v>
      </c>
      <c r="C68" s="240"/>
      <c r="D68" s="42"/>
      <c r="E68" s="145"/>
    </row>
    <row r="69" spans="1:5">
      <c r="A69" s="15">
        <v>2.4</v>
      </c>
      <c r="B69" s="47" t="s">
        <v>105</v>
      </c>
      <c r="C69" s="240"/>
      <c r="D69" s="42"/>
      <c r="E69" s="145"/>
    </row>
    <row r="70" spans="1:5">
      <c r="A70" s="15">
        <v>2.5</v>
      </c>
      <c r="B70" s="47" t="s">
        <v>101</v>
      </c>
      <c r="C70" s="240"/>
      <c r="D70" s="42"/>
      <c r="E70" s="145"/>
    </row>
    <row r="71" spans="1:5">
      <c r="A71" s="15">
        <v>2.6</v>
      </c>
      <c r="B71" s="47" t="s">
        <v>102</v>
      </c>
      <c r="C71" s="240"/>
      <c r="D71" s="42"/>
      <c r="E71" s="145"/>
    </row>
    <row r="72" spans="1:5" s="2" customFormat="1">
      <c r="A72" s="13">
        <v>3</v>
      </c>
      <c r="B72" s="236" t="s">
        <v>417</v>
      </c>
      <c r="C72" s="239"/>
      <c r="D72" s="237"/>
      <c r="E72" s="102"/>
    </row>
    <row r="73" spans="1:5" s="2" customFormat="1">
      <c r="A73" s="13">
        <v>4</v>
      </c>
      <c r="B73" s="13" t="s">
        <v>247</v>
      </c>
      <c r="C73" s="239">
        <f>SUM(C74:C75)</f>
        <v>0</v>
      </c>
      <c r="D73" s="83">
        <f>SUM(D74:D75)</f>
        <v>0</v>
      </c>
      <c r="E73" s="102"/>
    </row>
    <row r="74" spans="1:5" s="2" customFormat="1">
      <c r="A74" s="15">
        <v>4.0999999999999996</v>
      </c>
      <c r="B74" s="15" t="s">
        <v>248</v>
      </c>
      <c r="C74" s="8"/>
      <c r="D74" s="8"/>
      <c r="E74" s="102"/>
    </row>
    <row r="75" spans="1:5" s="2" customFormat="1">
      <c r="A75" s="15">
        <v>4.2</v>
      </c>
      <c r="B75" s="15" t="s">
        <v>249</v>
      </c>
      <c r="C75" s="8"/>
      <c r="D75" s="8"/>
      <c r="E75" s="102"/>
    </row>
    <row r="76" spans="1:5" s="2" customFormat="1">
      <c r="A76" s="13">
        <v>5</v>
      </c>
      <c r="B76" s="235" t="s">
        <v>274</v>
      </c>
      <c r="C76" s="8"/>
      <c r="D76" s="83"/>
      <c r="E76" s="102"/>
    </row>
    <row r="77" spans="1:5" s="2" customFormat="1">
      <c r="A77" s="253"/>
      <c r="B77" s="253"/>
      <c r="C77" s="12"/>
      <c r="D77" s="12"/>
      <c r="E77" s="102"/>
    </row>
    <row r="78" spans="1:5" s="2" customFormat="1">
      <c r="A78" s="467" t="s">
        <v>463</v>
      </c>
      <c r="B78" s="467"/>
      <c r="C78" s="467"/>
      <c r="D78" s="467"/>
      <c r="E78" s="102"/>
    </row>
    <row r="79" spans="1:5" s="2" customFormat="1">
      <c r="A79" s="253"/>
      <c r="B79" s="253"/>
      <c r="C79" s="12"/>
      <c r="D79" s="12"/>
      <c r="E79" s="102"/>
    </row>
    <row r="80" spans="1:5" s="22" customFormat="1" ht="12.75"/>
    <row r="81" spans="1:9" s="2" customFormat="1">
      <c r="A81" s="67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3" t="s">
        <v>464</v>
      </c>
      <c r="D84" s="12"/>
      <c r="E84"/>
      <c r="F84"/>
      <c r="G84"/>
      <c r="H84"/>
      <c r="I84"/>
    </row>
    <row r="85" spans="1:9" s="2" customFormat="1">
      <c r="A85"/>
      <c r="B85" s="475" t="s">
        <v>465</v>
      </c>
      <c r="C85" s="475"/>
      <c r="D85" s="475"/>
      <c r="E85"/>
      <c r="F85"/>
      <c r="G85"/>
      <c r="H85"/>
      <c r="I85"/>
    </row>
    <row r="86" spans="1:9" customFormat="1" ht="12.75">
      <c r="B86" s="64" t="s">
        <v>466</v>
      </c>
    </row>
    <row r="87" spans="1:9" s="2" customFormat="1">
      <c r="A87" s="11"/>
      <c r="B87" s="475" t="s">
        <v>467</v>
      </c>
      <c r="C87" s="475"/>
      <c r="D87" s="475"/>
    </row>
    <row r="88" spans="1:9" s="22" customFormat="1" ht="12.75"/>
    <row r="89" spans="1:9" s="22" customFormat="1" ht="12.75"/>
  </sheetData>
  <mergeCells count="6">
    <mergeCell ref="C1:D1"/>
    <mergeCell ref="C2:D2"/>
    <mergeCell ref="A78:D78"/>
    <mergeCell ref="B85:D85"/>
    <mergeCell ref="B87:D87"/>
    <mergeCell ref="C4:D4"/>
  </mergeCells>
  <printOptions gridLines="1"/>
  <pageMargins left="0.16" right="0.22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Normal="100" zoomScaleSheetLayoutView="80" workbookViewId="0">
      <selection activeCell="B10" sqref="B10"/>
    </sheetView>
  </sheetViews>
  <sheetFormatPr defaultRowHeight="15"/>
  <cols>
    <col min="1" max="1" width="8.85546875" style="2" customWidth="1"/>
    <col min="2" max="2" width="84.85546875" style="2" customWidth="1"/>
    <col min="3" max="3" width="15.28515625" style="2" bestFit="1" customWidth="1"/>
    <col min="4" max="4" width="44.42578125" style="2" customWidth="1"/>
    <col min="5" max="5" width="18.28515625" style="2" customWidth="1"/>
    <col min="6" max="16384" width="9.140625" style="2"/>
  </cols>
  <sheetData>
    <row r="1" spans="1:5" s="6" customFormat="1">
      <c r="A1" s="72" t="s">
        <v>320</v>
      </c>
      <c r="B1" s="75"/>
      <c r="C1" s="464" t="s">
        <v>109</v>
      </c>
      <c r="D1" s="464"/>
      <c r="E1" s="89"/>
    </row>
    <row r="2" spans="1:5" s="6" customFormat="1">
      <c r="A2" s="72" t="s">
        <v>314</v>
      </c>
      <c r="B2" s="75"/>
      <c r="C2" s="462" t="s">
        <v>533</v>
      </c>
      <c r="D2" s="463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465" t="s">
        <v>512</v>
      </c>
      <c r="D5" s="465"/>
      <c r="E5" s="90"/>
    </row>
    <row r="6" spans="1:5">
      <c r="A6" s="304">
        <f>'ფორმა N1'!A5</f>
        <v>0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315</v>
      </c>
      <c r="B10" s="96" t="s">
        <v>694</v>
      </c>
      <c r="C10" s="4">
        <v>38</v>
      </c>
      <c r="D10" s="4">
        <v>0</v>
      </c>
      <c r="E10" s="91"/>
    </row>
    <row r="11" spans="1:5" s="10" customFormat="1">
      <c r="A11" s="96" t="s">
        <v>316</v>
      </c>
      <c r="B11" s="96"/>
      <c r="C11" s="4"/>
      <c r="D11" s="4"/>
      <c r="E11" s="92"/>
    </row>
    <row r="12" spans="1:5" s="10" customFormat="1">
      <c r="A12" s="85" t="s">
        <v>273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5" s="10" customFormat="1" ht="17.25" customHeight="1">
      <c r="A17" s="96" t="s">
        <v>317</v>
      </c>
      <c r="B17" s="85"/>
      <c r="C17" s="4"/>
      <c r="D17" s="4"/>
      <c r="E17" s="92"/>
    </row>
    <row r="18" spans="1:5" s="10" customFormat="1" ht="18" customHeight="1">
      <c r="A18" s="96" t="s">
        <v>318</v>
      </c>
      <c r="B18" s="85"/>
      <c r="C18" s="4"/>
      <c r="D18" s="4"/>
      <c r="E18" s="92"/>
    </row>
    <row r="19" spans="1:5" s="10" customFormat="1">
      <c r="A19" s="85" t="s">
        <v>273</v>
      </c>
      <c r="B19" s="85"/>
      <c r="C19" s="4"/>
      <c r="D19" s="4"/>
      <c r="E19" s="92"/>
    </row>
    <row r="20" spans="1:5" s="10" customFormat="1">
      <c r="A20" s="85" t="s">
        <v>273</v>
      </c>
      <c r="B20" s="85"/>
      <c r="C20" s="4"/>
      <c r="D20" s="4"/>
      <c r="E20" s="92"/>
    </row>
    <row r="21" spans="1:5" s="10" customFormat="1">
      <c r="A21" s="85" t="s">
        <v>273</v>
      </c>
      <c r="B21" s="85"/>
      <c r="C21" s="4"/>
      <c r="D21" s="4"/>
      <c r="E21" s="92"/>
    </row>
    <row r="22" spans="1:5" s="10" customFormat="1">
      <c r="A22" s="85" t="s">
        <v>273</v>
      </c>
      <c r="B22" s="85"/>
      <c r="C22" s="4"/>
      <c r="D22" s="4"/>
      <c r="E22" s="92"/>
    </row>
    <row r="23" spans="1:5" s="10" customFormat="1">
      <c r="A23" s="85" t="s">
        <v>273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321</v>
      </c>
      <c r="C25" s="84">
        <f>SUM(C10:C24)</f>
        <v>38</v>
      </c>
      <c r="D25" s="84">
        <f>SUM(D10:D24)</f>
        <v>0</v>
      </c>
      <c r="E25" s="94"/>
    </row>
    <row r="26" spans="1:5">
      <c r="A26" s="43"/>
      <c r="B26" s="43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192" t="s">
        <v>397</v>
      </c>
    </row>
    <row r="30" spans="1:5">
      <c r="A30" s="192"/>
    </row>
    <row r="31" spans="1:5">
      <c r="A31" s="192" t="s">
        <v>338</v>
      </c>
    </row>
    <row r="32" spans="1:5" s="22" customFormat="1" ht="12.75"/>
    <row r="33" spans="1:9">
      <c r="A33" s="67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4"/>
      <c r="B38" s="64" t="s">
        <v>139</v>
      </c>
    </row>
    <row r="39" spans="1:9" s="22" customFormat="1" ht="12.75"/>
  </sheetData>
  <mergeCells count="3">
    <mergeCell ref="C1:D1"/>
    <mergeCell ref="C2:D2"/>
    <mergeCell ref="C5:D5"/>
  </mergeCells>
  <printOptions gridLines="1"/>
  <pageMargins left="0.19685039370078741" right="0.19685039370078741" top="0.19685039370078741" bottom="0.19685039370078741" header="0.15748031496062992" footer="0.15748031496062992"/>
  <pageSetup paperSize="9" scale="67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F10" sqref="F10"/>
    </sheetView>
  </sheetViews>
  <sheetFormatPr defaultRowHeight="12.75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24" style="180" customWidth="1"/>
    <col min="6" max="6" width="17.5703125" style="180" customWidth="1"/>
    <col min="7" max="7" width="17.140625" style="180" customWidth="1"/>
    <col min="8" max="8" width="13.855468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>
      <c r="A1" s="344" t="s">
        <v>438</v>
      </c>
      <c r="B1" s="344"/>
      <c r="C1" s="78"/>
      <c r="D1" s="78"/>
      <c r="E1" s="78"/>
      <c r="F1" s="78"/>
      <c r="G1" s="342"/>
      <c r="H1" s="342"/>
      <c r="I1" s="476" t="s">
        <v>109</v>
      </c>
      <c r="J1" s="476"/>
    </row>
    <row r="2" spans="1:10" ht="15">
      <c r="A2" s="79" t="s">
        <v>140</v>
      </c>
      <c r="B2" s="344"/>
      <c r="C2" s="78"/>
      <c r="D2" s="78"/>
      <c r="E2" s="78"/>
      <c r="F2" s="78"/>
      <c r="G2" s="342"/>
      <c r="H2" s="342"/>
      <c r="I2" s="477" t="s">
        <v>533</v>
      </c>
      <c r="J2" s="478"/>
    </row>
    <row r="3" spans="1:10" ht="15">
      <c r="A3" s="79"/>
      <c r="B3" s="79"/>
      <c r="C3" s="344"/>
      <c r="D3" s="344"/>
      <c r="E3" s="344"/>
      <c r="F3" s="344"/>
      <c r="G3" s="342"/>
      <c r="H3" s="342"/>
      <c r="I3" s="342"/>
    </row>
    <row r="4" spans="1:10" ht="15">
      <c r="A4" s="78" t="s">
        <v>269</v>
      </c>
      <c r="B4" s="78"/>
      <c r="C4" s="78"/>
      <c r="D4" s="479" t="s">
        <v>512</v>
      </c>
      <c r="E4" s="479"/>
      <c r="F4" s="479"/>
      <c r="G4" s="79"/>
      <c r="H4" s="79"/>
      <c r="I4" s="79"/>
    </row>
    <row r="5" spans="1:10" ht="15">
      <c r="A5" s="304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8"/>
      <c r="B6" s="78"/>
      <c r="C6" s="78"/>
      <c r="D6" s="78"/>
      <c r="E6" s="78"/>
      <c r="F6" s="78"/>
      <c r="G6" s="79"/>
      <c r="H6" s="79"/>
      <c r="I6" s="79"/>
    </row>
    <row r="7" spans="1:10" ht="15">
      <c r="A7" s="346"/>
      <c r="B7" s="346"/>
      <c r="C7" s="346"/>
      <c r="D7" s="346"/>
      <c r="E7" s="346"/>
      <c r="F7" s="346"/>
      <c r="G7" s="347"/>
      <c r="H7" s="347"/>
      <c r="I7" s="347"/>
    </row>
    <row r="8" spans="1:10" ht="45">
      <c r="A8" s="348" t="s">
        <v>64</v>
      </c>
      <c r="B8" s="348" t="s">
        <v>326</v>
      </c>
      <c r="C8" s="348" t="s">
        <v>327</v>
      </c>
      <c r="D8" s="348" t="s">
        <v>227</v>
      </c>
      <c r="E8" s="348" t="s">
        <v>331</v>
      </c>
      <c r="F8" s="348" t="s">
        <v>335</v>
      </c>
      <c r="G8" s="348" t="s">
        <v>10</v>
      </c>
      <c r="H8" s="348" t="s">
        <v>9</v>
      </c>
      <c r="I8" s="348" t="s">
        <v>376</v>
      </c>
      <c r="J8" s="207" t="s">
        <v>334</v>
      </c>
    </row>
    <row r="9" spans="1:10" ht="45">
      <c r="A9" s="15">
        <v>1</v>
      </c>
      <c r="B9" s="15" t="s">
        <v>551</v>
      </c>
      <c r="C9" s="15" t="s">
        <v>552</v>
      </c>
      <c r="D9" s="440" t="s">
        <v>559</v>
      </c>
      <c r="E9" s="440" t="s">
        <v>553</v>
      </c>
      <c r="F9" s="440" t="s">
        <v>334</v>
      </c>
      <c r="G9" s="441">
        <v>637.75</v>
      </c>
      <c r="H9" s="441">
        <v>0</v>
      </c>
      <c r="I9" s="441">
        <v>125</v>
      </c>
      <c r="J9" s="207" t="s">
        <v>0</v>
      </c>
    </row>
    <row r="10" spans="1:10" ht="45">
      <c r="A10" s="15">
        <v>2</v>
      </c>
      <c r="B10" s="440" t="s">
        <v>554</v>
      </c>
      <c r="C10" s="440" t="s">
        <v>555</v>
      </c>
      <c r="D10" s="440" t="s">
        <v>561</v>
      </c>
      <c r="E10" s="440" t="s">
        <v>556</v>
      </c>
      <c r="F10" s="440" t="s">
        <v>334</v>
      </c>
      <c r="G10" s="441">
        <v>625</v>
      </c>
      <c r="H10" s="441">
        <v>0</v>
      </c>
      <c r="I10" s="441">
        <v>125</v>
      </c>
    </row>
    <row r="11" spans="1:10" ht="24.75" customHeight="1">
      <c r="A11" s="15">
        <v>3</v>
      </c>
      <c r="B11" s="440" t="s">
        <v>557</v>
      </c>
      <c r="C11" s="440" t="s">
        <v>558</v>
      </c>
      <c r="D11" s="440" t="s">
        <v>560</v>
      </c>
      <c r="E11" s="440" t="s">
        <v>562</v>
      </c>
      <c r="F11" s="440" t="s">
        <v>334</v>
      </c>
      <c r="G11" s="441">
        <v>637.75</v>
      </c>
      <c r="H11" s="441">
        <v>0</v>
      </c>
      <c r="I11" s="441">
        <v>125</v>
      </c>
    </row>
    <row r="12" spans="1:10" ht="75" customHeight="1">
      <c r="A12" s="15">
        <v>4</v>
      </c>
      <c r="B12" s="15" t="s">
        <v>564</v>
      </c>
      <c r="C12" s="15" t="s">
        <v>563</v>
      </c>
      <c r="D12" s="15" t="s">
        <v>565</v>
      </c>
      <c r="E12" s="440" t="s">
        <v>566</v>
      </c>
      <c r="F12" s="15" t="s">
        <v>334</v>
      </c>
      <c r="G12" s="441">
        <v>637.75</v>
      </c>
      <c r="H12" s="441">
        <v>0</v>
      </c>
      <c r="I12" s="441">
        <v>125</v>
      </c>
    </row>
    <row r="13" spans="1:10" ht="15">
      <c r="A13" s="15">
        <v>5</v>
      </c>
      <c r="B13" s="14"/>
      <c r="C13" s="14"/>
      <c r="D13" s="442"/>
      <c r="E13" s="14"/>
      <c r="F13" s="15"/>
      <c r="G13" s="4"/>
      <c r="H13" s="4"/>
      <c r="I13" s="4"/>
    </row>
    <row r="14" spans="1:10" ht="15">
      <c r="A14" s="15">
        <v>6</v>
      </c>
      <c r="B14" s="14"/>
      <c r="C14" s="14"/>
      <c r="D14" s="14"/>
      <c r="E14" s="14"/>
      <c r="F14" s="15"/>
      <c r="G14" s="4"/>
      <c r="H14" s="4"/>
      <c r="I14" s="4"/>
    </row>
    <row r="15" spans="1:10" ht="15">
      <c r="A15" s="15">
        <v>7</v>
      </c>
      <c r="B15" s="14"/>
      <c r="C15" s="14"/>
      <c r="D15" s="14"/>
      <c r="E15" s="14"/>
      <c r="F15" s="15"/>
      <c r="G15" s="4"/>
      <c r="H15" s="4"/>
      <c r="I15" s="4"/>
    </row>
    <row r="16" spans="1:10" ht="15">
      <c r="A16" s="15">
        <v>8</v>
      </c>
      <c r="B16" s="14"/>
      <c r="C16" s="14"/>
      <c r="D16" s="14"/>
      <c r="E16" s="14"/>
      <c r="F16" s="15"/>
      <c r="G16" s="4"/>
      <c r="H16" s="4"/>
      <c r="I16" s="4"/>
    </row>
    <row r="17" spans="1:9" ht="15">
      <c r="A17" s="15">
        <v>9</v>
      </c>
      <c r="B17" s="14"/>
      <c r="C17" s="14"/>
      <c r="D17" s="14"/>
      <c r="E17" s="14"/>
      <c r="F17" s="15"/>
      <c r="G17" s="4"/>
      <c r="H17" s="4"/>
      <c r="I17" s="4"/>
    </row>
    <row r="18" spans="1:9" ht="15">
      <c r="A18" s="15">
        <v>10</v>
      </c>
      <c r="B18" s="14"/>
      <c r="C18" s="14"/>
      <c r="D18" s="14"/>
      <c r="E18" s="14"/>
      <c r="F18" s="15"/>
      <c r="G18" s="4"/>
      <c r="H18" s="4"/>
      <c r="I18" s="4"/>
    </row>
    <row r="19" spans="1:9" ht="15">
      <c r="A19" s="15">
        <v>11</v>
      </c>
      <c r="B19" s="14"/>
      <c r="C19" s="14"/>
      <c r="D19" s="14"/>
      <c r="E19" s="14"/>
      <c r="F19" s="15"/>
      <c r="G19" s="4"/>
      <c r="H19" s="4"/>
      <c r="I19" s="4"/>
    </row>
    <row r="20" spans="1:9" ht="15">
      <c r="A20" s="15">
        <v>12</v>
      </c>
      <c r="B20" s="14"/>
      <c r="C20" s="14"/>
      <c r="D20" s="14"/>
      <c r="E20" s="14"/>
      <c r="F20" s="15"/>
      <c r="G20" s="4"/>
      <c r="H20" s="4"/>
      <c r="I20" s="4"/>
    </row>
    <row r="21" spans="1:9" ht="15">
      <c r="A21" s="15">
        <v>13</v>
      </c>
      <c r="B21" s="14"/>
      <c r="C21" s="14"/>
      <c r="D21" s="14"/>
      <c r="E21" s="14"/>
      <c r="F21" s="15"/>
      <c r="G21" s="4"/>
      <c r="H21" s="4"/>
      <c r="I21" s="4"/>
    </row>
    <row r="22" spans="1:9" ht="15">
      <c r="A22" s="15">
        <v>14</v>
      </c>
      <c r="B22" s="14"/>
      <c r="C22" s="14"/>
      <c r="D22" s="14"/>
      <c r="E22" s="14"/>
      <c r="F22" s="15"/>
      <c r="G22" s="4"/>
      <c r="H22" s="4"/>
      <c r="I22" s="4"/>
    </row>
    <row r="23" spans="1:9" ht="15">
      <c r="A23" s="15">
        <v>15</v>
      </c>
      <c r="B23" s="14"/>
      <c r="C23" s="14"/>
      <c r="D23" s="14"/>
      <c r="E23" s="14"/>
      <c r="F23" s="15"/>
      <c r="G23" s="4"/>
      <c r="H23" s="4"/>
      <c r="I23" s="4"/>
    </row>
    <row r="24" spans="1:9" ht="15">
      <c r="A24" s="14" t="s">
        <v>271</v>
      </c>
      <c r="B24" s="14"/>
      <c r="C24" s="14"/>
      <c r="D24" s="14"/>
      <c r="E24" s="14"/>
      <c r="F24" s="15"/>
      <c r="G24" s="4"/>
      <c r="H24" s="4"/>
      <c r="I24" s="4"/>
    </row>
    <row r="25" spans="1:9" ht="15">
      <c r="A25" s="14"/>
      <c r="B25" s="351"/>
      <c r="C25" s="351"/>
      <c r="D25" s="351"/>
      <c r="E25" s="351"/>
      <c r="F25" s="14" t="s">
        <v>422</v>
      </c>
      <c r="G25" s="443">
        <f>SUM(G9:G24)</f>
        <v>2538.25</v>
      </c>
      <c r="H25" s="443">
        <f>SUM(H9:H24)</f>
        <v>0</v>
      </c>
      <c r="I25" s="443">
        <f>SUM(I9:I24)</f>
        <v>500</v>
      </c>
    </row>
    <row r="26" spans="1:9" ht="15">
      <c r="A26" s="205"/>
      <c r="B26" s="205"/>
      <c r="C26" s="205"/>
      <c r="D26" s="205"/>
      <c r="E26" s="205"/>
      <c r="F26" s="205"/>
      <c r="G26" s="205"/>
      <c r="H26" s="179"/>
      <c r="I26" s="179"/>
    </row>
    <row r="27" spans="1:9" ht="15">
      <c r="A27" s="206" t="s">
        <v>439</v>
      </c>
      <c r="B27" s="206"/>
      <c r="C27" s="205"/>
      <c r="D27" s="205"/>
      <c r="E27" s="205"/>
      <c r="F27" s="205"/>
      <c r="G27" s="205"/>
      <c r="H27" s="179" t="s">
        <v>693</v>
      </c>
      <c r="I27" s="179"/>
    </row>
    <row r="28" spans="1:9" ht="15">
      <c r="A28" s="206"/>
      <c r="B28" s="206"/>
      <c r="C28" s="205"/>
      <c r="D28" s="205"/>
      <c r="E28" s="205"/>
      <c r="F28" s="205"/>
      <c r="G28" s="205"/>
      <c r="H28" s="179"/>
      <c r="I28" s="179"/>
    </row>
    <row r="29" spans="1:9" ht="15">
      <c r="A29" s="206"/>
      <c r="B29" s="206"/>
      <c r="C29" s="179"/>
      <c r="D29" s="179"/>
      <c r="E29" s="179"/>
      <c r="F29" s="179"/>
      <c r="G29" s="179"/>
      <c r="H29" s="179"/>
      <c r="I29" s="179"/>
    </row>
    <row r="30" spans="1:9" ht="15">
      <c r="A30" s="206"/>
      <c r="B30" s="206"/>
      <c r="C30" s="179"/>
      <c r="D30" s="179"/>
      <c r="E30" s="179"/>
      <c r="F30" s="179"/>
      <c r="G30" s="179"/>
      <c r="H30" s="179"/>
      <c r="I30" s="179"/>
    </row>
    <row r="31" spans="1:9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ht="15">
      <c r="A32" s="185" t="s">
        <v>107</v>
      </c>
      <c r="B32" s="185"/>
      <c r="C32" s="179"/>
      <c r="D32" s="179"/>
      <c r="E32" s="179"/>
      <c r="F32" s="179"/>
      <c r="G32" s="179"/>
      <c r="H32" s="179"/>
      <c r="I32" s="179"/>
    </row>
    <row r="33" spans="1:9" ht="15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>
      <c r="A35" s="185"/>
      <c r="B35" s="185"/>
      <c r="C35" s="185" t="s">
        <v>375</v>
      </c>
      <c r="D35" s="185"/>
      <c r="E35" s="185"/>
      <c r="F35" s="185"/>
      <c r="G35" s="185"/>
      <c r="H35" s="179"/>
      <c r="I35" s="179"/>
    </row>
    <row r="36" spans="1:9" ht="15">
      <c r="A36" s="179"/>
      <c r="B36" s="179"/>
      <c r="C36" s="179" t="s">
        <v>374</v>
      </c>
      <c r="D36" s="179"/>
      <c r="E36" s="179"/>
      <c r="F36" s="179"/>
      <c r="G36" s="179"/>
      <c r="H36" s="179"/>
      <c r="I36" s="179"/>
    </row>
    <row r="37" spans="1:9">
      <c r="A37" s="187"/>
      <c r="B37" s="187"/>
      <c r="C37" s="187" t="s">
        <v>139</v>
      </c>
      <c r="D37" s="187"/>
      <c r="E37" s="187"/>
      <c r="F37" s="187"/>
      <c r="G37" s="187"/>
    </row>
  </sheetData>
  <mergeCells count="3">
    <mergeCell ref="I1:J1"/>
    <mergeCell ref="I2:J2"/>
    <mergeCell ref="D4:F4"/>
  </mergeCells>
  <printOptions gridLines="1"/>
  <pageMargins left="0.25" right="0.25" top="0.75" bottom="0.75" header="0.3" footer="0.3"/>
  <pageSetup scale="7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zoomScaleNormal="10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440</v>
      </c>
      <c r="B1" s="75"/>
      <c r="C1" s="75"/>
      <c r="D1" s="75"/>
      <c r="E1" s="75"/>
      <c r="F1" s="75"/>
      <c r="G1" s="464" t="s">
        <v>109</v>
      </c>
      <c r="H1" s="464"/>
      <c r="I1" s="258"/>
    </row>
    <row r="2" spans="1:9" ht="15">
      <c r="A2" s="74" t="s">
        <v>140</v>
      </c>
      <c r="B2" s="75"/>
      <c r="C2" s="75"/>
      <c r="D2" s="75"/>
      <c r="E2" s="75"/>
      <c r="F2" s="75"/>
      <c r="G2" s="462" t="s">
        <v>533</v>
      </c>
      <c r="H2" s="463"/>
      <c r="I2" s="74"/>
    </row>
    <row r="3" spans="1:9" ht="15">
      <c r="A3" s="74"/>
      <c r="B3" s="74"/>
      <c r="C3" s="74"/>
      <c r="D3" s="74"/>
      <c r="E3" s="74"/>
      <c r="F3" s="74"/>
      <c r="G3" s="244"/>
      <c r="H3" s="244"/>
      <c r="I3" s="258"/>
    </row>
    <row r="4" spans="1:9" ht="15">
      <c r="A4" s="75" t="s">
        <v>269</v>
      </c>
      <c r="B4" s="75"/>
      <c r="C4" s="75"/>
      <c r="D4" s="466" t="s">
        <v>512</v>
      </c>
      <c r="E4" s="466"/>
      <c r="F4" s="466"/>
      <c r="G4" s="74"/>
      <c r="H4" s="74"/>
      <c r="I4" s="74"/>
    </row>
    <row r="5" spans="1:9" ht="15">
      <c r="A5" s="304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43"/>
      <c r="B7" s="243"/>
      <c r="C7" s="243"/>
      <c r="D7" s="243"/>
      <c r="E7" s="243"/>
      <c r="F7" s="243"/>
      <c r="G7" s="76"/>
      <c r="H7" s="76"/>
      <c r="I7" s="258"/>
    </row>
    <row r="8" spans="1:9" ht="45">
      <c r="A8" s="254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15">
      <c r="A9" s="255"/>
      <c r="B9" s="256"/>
      <c r="C9" s="96"/>
      <c r="D9" s="96"/>
      <c r="E9" s="96"/>
      <c r="F9" s="96"/>
      <c r="G9" s="96"/>
      <c r="H9" s="4"/>
      <c r="I9" s="4"/>
    </row>
    <row r="10" spans="1:9" ht="15">
      <c r="A10" s="255"/>
      <c r="B10" s="256"/>
      <c r="C10" s="96"/>
      <c r="D10" s="96"/>
      <c r="E10" s="96"/>
      <c r="F10" s="96"/>
      <c r="G10" s="96"/>
      <c r="H10" s="4"/>
      <c r="I10" s="4"/>
    </row>
    <row r="11" spans="1:9" ht="15">
      <c r="A11" s="255"/>
      <c r="B11" s="256"/>
      <c r="C11" s="85"/>
      <c r="D11" s="85"/>
      <c r="E11" s="85"/>
      <c r="F11" s="85"/>
      <c r="G11" s="85"/>
      <c r="H11" s="4"/>
      <c r="I11" s="4"/>
    </row>
    <row r="12" spans="1:9" ht="15">
      <c r="A12" s="255"/>
      <c r="B12" s="256"/>
      <c r="C12" s="85"/>
      <c r="D12" s="85"/>
      <c r="E12" s="85"/>
      <c r="F12" s="85"/>
      <c r="G12" s="85"/>
      <c r="H12" s="4"/>
      <c r="I12" s="4"/>
    </row>
    <row r="13" spans="1:9" ht="15">
      <c r="A13" s="255"/>
      <c r="B13" s="256"/>
      <c r="C13" s="85"/>
      <c r="D13" s="85"/>
      <c r="E13" s="85"/>
      <c r="F13" s="85"/>
      <c r="G13" s="85"/>
      <c r="H13" s="4"/>
      <c r="I13" s="4"/>
    </row>
    <row r="14" spans="1:9" ht="15">
      <c r="A14" s="255"/>
      <c r="B14" s="256"/>
      <c r="C14" s="85"/>
      <c r="D14" s="85"/>
      <c r="E14" s="85"/>
      <c r="F14" s="85"/>
      <c r="G14" s="85"/>
      <c r="H14" s="4"/>
      <c r="I14" s="4"/>
    </row>
    <row r="15" spans="1:9" ht="15">
      <c r="A15" s="255"/>
      <c r="B15" s="256"/>
      <c r="C15" s="85"/>
      <c r="D15" s="85"/>
      <c r="E15" s="85"/>
      <c r="F15" s="85"/>
      <c r="G15" s="85"/>
      <c r="H15" s="4"/>
      <c r="I15" s="4"/>
    </row>
    <row r="16" spans="1:9" ht="15">
      <c r="A16" s="255"/>
      <c r="B16" s="256"/>
      <c r="C16" s="85"/>
      <c r="D16" s="85"/>
      <c r="E16" s="85"/>
      <c r="F16" s="85"/>
      <c r="G16" s="85"/>
      <c r="H16" s="4"/>
      <c r="I16" s="4"/>
    </row>
    <row r="17" spans="1:9" ht="15">
      <c r="A17" s="255"/>
      <c r="B17" s="256"/>
      <c r="C17" s="85"/>
      <c r="D17" s="85"/>
      <c r="E17" s="85"/>
      <c r="F17" s="85"/>
      <c r="G17" s="85"/>
      <c r="H17" s="4"/>
      <c r="I17" s="4"/>
    </row>
    <row r="18" spans="1:9" ht="15">
      <c r="A18" s="255"/>
      <c r="B18" s="256"/>
      <c r="C18" s="85"/>
      <c r="D18" s="85"/>
      <c r="E18" s="85"/>
      <c r="F18" s="85"/>
      <c r="G18" s="85"/>
      <c r="H18" s="4"/>
      <c r="I18" s="4"/>
    </row>
    <row r="19" spans="1:9" ht="15">
      <c r="A19" s="255"/>
      <c r="B19" s="256"/>
      <c r="C19" s="85"/>
      <c r="D19" s="85"/>
      <c r="E19" s="85"/>
      <c r="F19" s="85"/>
      <c r="G19" s="85"/>
      <c r="H19" s="4"/>
      <c r="I19" s="4"/>
    </row>
    <row r="20" spans="1:9" ht="15">
      <c r="A20" s="255"/>
      <c r="B20" s="256"/>
      <c r="C20" s="85"/>
      <c r="D20" s="85"/>
      <c r="E20" s="85"/>
      <c r="F20" s="85"/>
      <c r="G20" s="85"/>
      <c r="H20" s="4"/>
      <c r="I20" s="4"/>
    </row>
    <row r="21" spans="1:9" ht="15">
      <c r="A21" s="255"/>
      <c r="B21" s="256"/>
      <c r="C21" s="85"/>
      <c r="D21" s="85"/>
      <c r="E21" s="85"/>
      <c r="F21" s="85"/>
      <c r="G21" s="85"/>
      <c r="H21" s="4"/>
      <c r="I21" s="4"/>
    </row>
    <row r="22" spans="1:9" ht="15">
      <c r="A22" s="255"/>
      <c r="B22" s="256"/>
      <c r="C22" s="85"/>
      <c r="D22" s="85"/>
      <c r="E22" s="85"/>
      <c r="F22" s="85"/>
      <c r="G22" s="85"/>
      <c r="H22" s="4"/>
      <c r="I22" s="4"/>
    </row>
    <row r="23" spans="1:9" ht="15">
      <c r="A23" s="255"/>
      <c r="B23" s="256"/>
      <c r="C23" s="85"/>
      <c r="D23" s="85"/>
      <c r="E23" s="85"/>
      <c r="F23" s="85"/>
      <c r="G23" s="85"/>
      <c r="H23" s="4"/>
      <c r="I23" s="4"/>
    </row>
    <row r="24" spans="1:9" ht="15">
      <c r="A24" s="255"/>
      <c r="B24" s="256"/>
      <c r="C24" s="85"/>
      <c r="D24" s="85"/>
      <c r="E24" s="85"/>
      <c r="F24" s="85"/>
      <c r="G24" s="85"/>
      <c r="H24" s="4"/>
      <c r="I24" s="4"/>
    </row>
    <row r="25" spans="1:9" ht="15">
      <c r="A25" s="255"/>
      <c r="B25" s="256"/>
      <c r="C25" s="85"/>
      <c r="D25" s="85"/>
      <c r="E25" s="85"/>
      <c r="F25" s="85"/>
      <c r="G25" s="85"/>
      <c r="H25" s="4"/>
      <c r="I25" s="4"/>
    </row>
    <row r="26" spans="1:9" ht="15">
      <c r="A26" s="255"/>
      <c r="B26" s="256"/>
      <c r="C26" s="85"/>
      <c r="D26" s="85"/>
      <c r="E26" s="85"/>
      <c r="F26" s="85"/>
      <c r="G26" s="85"/>
      <c r="H26" s="4"/>
      <c r="I26" s="4"/>
    </row>
    <row r="27" spans="1:9" ht="15">
      <c r="A27" s="255"/>
      <c r="B27" s="256"/>
      <c r="C27" s="85"/>
      <c r="D27" s="85"/>
      <c r="E27" s="85"/>
      <c r="F27" s="85"/>
      <c r="G27" s="85"/>
      <c r="H27" s="4"/>
      <c r="I27" s="4"/>
    </row>
    <row r="28" spans="1:9" ht="15">
      <c r="A28" s="255"/>
      <c r="B28" s="256"/>
      <c r="C28" s="85"/>
      <c r="D28" s="85"/>
      <c r="E28" s="85"/>
      <c r="F28" s="85"/>
      <c r="G28" s="85"/>
      <c r="H28" s="4"/>
      <c r="I28" s="4"/>
    </row>
    <row r="29" spans="1:9" ht="15">
      <c r="A29" s="255"/>
      <c r="B29" s="256"/>
      <c r="C29" s="85"/>
      <c r="D29" s="85"/>
      <c r="E29" s="85"/>
      <c r="F29" s="85"/>
      <c r="G29" s="85"/>
      <c r="H29" s="4"/>
      <c r="I29" s="4"/>
    </row>
    <row r="30" spans="1:9" ht="15">
      <c r="A30" s="255"/>
      <c r="B30" s="256"/>
      <c r="C30" s="85"/>
      <c r="D30" s="85"/>
      <c r="E30" s="85"/>
      <c r="F30" s="85"/>
      <c r="G30" s="85"/>
      <c r="H30" s="4"/>
      <c r="I30" s="4"/>
    </row>
    <row r="31" spans="1:9" ht="15">
      <c r="A31" s="255"/>
      <c r="B31" s="256"/>
      <c r="C31" s="85"/>
      <c r="D31" s="85"/>
      <c r="E31" s="85"/>
      <c r="F31" s="85"/>
      <c r="G31" s="85"/>
      <c r="H31" s="4"/>
      <c r="I31" s="4"/>
    </row>
    <row r="32" spans="1:9" ht="15">
      <c r="A32" s="255"/>
      <c r="B32" s="256"/>
      <c r="C32" s="85"/>
      <c r="D32" s="85"/>
      <c r="E32" s="85"/>
      <c r="F32" s="85"/>
      <c r="G32" s="85"/>
      <c r="H32" s="4"/>
      <c r="I32" s="4"/>
    </row>
    <row r="33" spans="1:9" ht="15">
      <c r="A33" s="255"/>
      <c r="B33" s="256"/>
      <c r="C33" s="85"/>
      <c r="D33" s="85"/>
      <c r="E33" s="85"/>
      <c r="F33" s="85"/>
      <c r="G33" s="85"/>
      <c r="H33" s="4"/>
      <c r="I33" s="4"/>
    </row>
    <row r="34" spans="1:9" ht="15">
      <c r="A34" s="255"/>
      <c r="B34" s="257"/>
      <c r="C34" s="97"/>
      <c r="D34" s="97"/>
      <c r="E34" s="97"/>
      <c r="F34" s="97"/>
      <c r="G34" s="97" t="s">
        <v>325</v>
      </c>
      <c r="H34" s="84">
        <f>SUM(H9:H33)</f>
        <v>0</v>
      </c>
      <c r="I34" s="84">
        <f>SUM(I9:I33)</f>
        <v>0</v>
      </c>
    </row>
    <row r="35" spans="1:9" ht="15">
      <c r="A35" s="43"/>
      <c r="B35" s="43"/>
      <c r="C35" s="43"/>
      <c r="D35" s="43"/>
      <c r="E35" s="43"/>
      <c r="F35" s="43"/>
      <c r="G35" s="2"/>
      <c r="H35" s="2"/>
    </row>
    <row r="36" spans="1:9" ht="15">
      <c r="A36" s="192" t="s">
        <v>441</v>
      </c>
      <c r="B36" s="43"/>
      <c r="C36" s="43"/>
      <c r="D36" s="43"/>
      <c r="E36" s="43"/>
      <c r="F36" s="43"/>
      <c r="G36" s="2"/>
      <c r="H36" s="2"/>
    </row>
    <row r="37" spans="1:9" ht="15">
      <c r="A37" s="192"/>
      <c r="B37" s="43"/>
      <c r="C37" s="43"/>
      <c r="D37" s="43"/>
      <c r="E37" s="43"/>
      <c r="F37" s="43"/>
      <c r="G37" s="2"/>
      <c r="H37" s="2"/>
    </row>
    <row r="38" spans="1:9" ht="15">
      <c r="A38" s="192"/>
      <c r="B38" s="2"/>
      <c r="C38" s="2"/>
      <c r="D38" s="2"/>
      <c r="E38" s="2"/>
      <c r="F38" s="2"/>
      <c r="G38" s="2"/>
      <c r="H38" s="2"/>
    </row>
    <row r="39" spans="1:9" ht="15">
      <c r="A39" s="192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67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266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4"/>
      <c r="B46" s="64" t="s">
        <v>139</v>
      </c>
      <c r="C46" s="64"/>
      <c r="D46" s="64"/>
      <c r="E46" s="64"/>
      <c r="F46" s="64"/>
    </row>
  </sheetData>
  <mergeCells count="3">
    <mergeCell ref="G1:H1"/>
    <mergeCell ref="G2:H2"/>
    <mergeCell ref="D4:F4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>
      <c r="A1" s="72" t="s">
        <v>442</v>
      </c>
      <c r="B1" s="72"/>
      <c r="C1" s="75"/>
      <c r="D1" s="75"/>
      <c r="E1" s="75"/>
      <c r="F1" s="75"/>
      <c r="G1" s="464" t="s">
        <v>109</v>
      </c>
      <c r="H1" s="464"/>
    </row>
    <row r="2" spans="1:10" ht="15">
      <c r="A2" s="74" t="s">
        <v>140</v>
      </c>
      <c r="B2" s="72"/>
      <c r="C2" s="75"/>
      <c r="D2" s="75"/>
      <c r="E2" s="75"/>
      <c r="F2" s="75"/>
      <c r="G2" s="462" t="s">
        <v>533</v>
      </c>
      <c r="H2" s="463"/>
    </row>
    <row r="3" spans="1:10" ht="15">
      <c r="A3" s="74"/>
      <c r="B3" s="74"/>
      <c r="C3" s="74"/>
      <c r="D3" s="74"/>
      <c r="E3" s="74"/>
      <c r="F3" s="74"/>
      <c r="G3" s="244"/>
      <c r="H3" s="244"/>
    </row>
    <row r="4" spans="1:10" ht="15">
      <c r="A4" s="75" t="s">
        <v>269</v>
      </c>
      <c r="B4" s="75"/>
      <c r="C4" s="75"/>
      <c r="D4" s="75"/>
      <c r="E4" s="466" t="s">
        <v>512</v>
      </c>
      <c r="F4" s="466"/>
      <c r="G4" s="466"/>
      <c r="H4" s="74"/>
    </row>
    <row r="5" spans="1:10" ht="15">
      <c r="A5" s="304">
        <f>'ფორმა N1'!A5</f>
        <v>0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43"/>
      <c r="B7" s="243"/>
      <c r="C7" s="243"/>
      <c r="D7" s="243"/>
      <c r="E7" s="243"/>
      <c r="F7" s="243"/>
      <c r="G7" s="76"/>
      <c r="H7" s="76"/>
    </row>
    <row r="8" spans="1:10" ht="30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07" t="s">
        <v>334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>
      <c r="A35" s="205"/>
      <c r="B35" s="205"/>
      <c r="C35" s="205"/>
      <c r="D35" s="205"/>
      <c r="E35" s="205"/>
      <c r="F35" s="205"/>
      <c r="G35" s="205"/>
      <c r="H35" s="179"/>
      <c r="I35" s="179"/>
    </row>
    <row r="36" spans="1:9" ht="15">
      <c r="A36" s="206" t="s">
        <v>443</v>
      </c>
      <c r="B36" s="206"/>
      <c r="C36" s="205"/>
      <c r="D36" s="205"/>
      <c r="E36" s="205"/>
      <c r="F36" s="205"/>
      <c r="G36" s="205"/>
      <c r="H36" s="179"/>
      <c r="I36" s="179"/>
    </row>
    <row r="37" spans="1:9" ht="15">
      <c r="A37" s="206"/>
      <c r="B37" s="206"/>
      <c r="C37" s="205"/>
      <c r="D37" s="205"/>
      <c r="E37" s="205"/>
      <c r="F37" s="205"/>
      <c r="G37" s="205"/>
      <c r="H37" s="179"/>
      <c r="I37" s="179"/>
    </row>
    <row r="38" spans="1:9" ht="15">
      <c r="A38" s="206"/>
      <c r="B38" s="206"/>
      <c r="C38" s="179"/>
      <c r="D38" s="179"/>
      <c r="E38" s="179"/>
      <c r="F38" s="179"/>
      <c r="G38" s="179"/>
      <c r="H38" s="179"/>
      <c r="I38" s="179"/>
    </row>
    <row r="39" spans="1:9" ht="15">
      <c r="A39" s="206"/>
      <c r="B39" s="206"/>
      <c r="C39" s="179"/>
      <c r="D39" s="179"/>
      <c r="E39" s="179"/>
      <c r="F39" s="179"/>
      <c r="G39" s="179"/>
      <c r="H39" s="179"/>
      <c r="I39" s="179"/>
    </row>
    <row r="40" spans="1:9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>
      <c r="A41" s="185" t="s">
        <v>107</v>
      </c>
      <c r="B41" s="185"/>
      <c r="C41" s="179"/>
      <c r="D41" s="179"/>
      <c r="E41" s="179"/>
      <c r="F41" s="179"/>
      <c r="G41" s="179"/>
      <c r="H41" s="179"/>
      <c r="I41" s="179"/>
    </row>
    <row r="42" spans="1:9" ht="15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>
      <c r="A44" s="185"/>
      <c r="B44" s="185"/>
      <c r="C44" s="185" t="s">
        <v>400</v>
      </c>
      <c r="D44" s="185"/>
      <c r="E44" s="205"/>
      <c r="F44" s="185"/>
      <c r="G44" s="185"/>
      <c r="H44" s="179"/>
      <c r="I44" s="186"/>
    </row>
    <row r="45" spans="1:9" ht="15">
      <c r="A45" s="179"/>
      <c r="B45" s="179"/>
      <c r="C45" s="179" t="s">
        <v>265</v>
      </c>
      <c r="D45" s="179"/>
      <c r="E45" s="179"/>
      <c r="F45" s="179"/>
      <c r="G45" s="179"/>
      <c r="H45" s="179"/>
      <c r="I45" s="186"/>
    </row>
    <row r="46" spans="1:9">
      <c r="A46" s="187"/>
      <c r="B46" s="187"/>
      <c r="C46" s="187" t="s">
        <v>139</v>
      </c>
      <c r="D46" s="187"/>
      <c r="E46" s="187"/>
      <c r="F46" s="187"/>
      <c r="G46" s="187"/>
    </row>
  </sheetData>
  <mergeCells count="3">
    <mergeCell ref="G1:H1"/>
    <mergeCell ref="G2:H2"/>
    <mergeCell ref="E4:G4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3"/>
  <sheetViews>
    <sheetView view="pageBreakPreview" zoomScale="80" zoomScaleSheetLayoutView="80" workbookViewId="0">
      <selection activeCell="L40" sqref="L40"/>
    </sheetView>
  </sheetViews>
  <sheetFormatPr defaultRowHeight="12.75"/>
  <cols>
    <col min="1" max="1" width="5.42578125" style="180" customWidth="1"/>
    <col min="2" max="2" width="15.28515625" style="180" customWidth="1"/>
    <col min="3" max="4" width="19.28515625" style="180" customWidth="1"/>
    <col min="5" max="5" width="16.85546875" style="180" customWidth="1"/>
    <col min="6" max="6" width="19.5703125" style="180" customWidth="1"/>
    <col min="7" max="7" width="17" style="180" customWidth="1"/>
    <col min="8" max="8" width="13.7109375" style="180" customWidth="1"/>
    <col min="9" max="9" width="30.85546875" style="180" customWidth="1"/>
    <col min="10" max="10" width="18.5703125" style="180" bestFit="1" customWidth="1"/>
    <col min="11" max="11" width="12.28515625" style="180" customWidth="1"/>
    <col min="12" max="12" width="15.140625" style="180" customWidth="1"/>
    <col min="13" max="13" width="22.42578125" style="180" customWidth="1"/>
    <col min="14" max="16384" width="9.140625" style="180"/>
  </cols>
  <sheetData>
    <row r="2" spans="1:13" ht="15">
      <c r="A2" s="480" t="s">
        <v>444</v>
      </c>
      <c r="B2" s="480"/>
      <c r="C2" s="480"/>
      <c r="D2" s="480"/>
      <c r="E2" s="480"/>
      <c r="F2" s="341"/>
      <c r="G2" s="78"/>
      <c r="H2" s="78"/>
      <c r="I2" s="78"/>
      <c r="J2" s="78"/>
      <c r="K2" s="342"/>
      <c r="L2" s="343"/>
      <c r="M2" s="343" t="s">
        <v>109</v>
      </c>
    </row>
    <row r="3" spans="1:13" ht="15">
      <c r="A3" s="79" t="s">
        <v>140</v>
      </c>
      <c r="B3" s="79"/>
      <c r="C3" s="344"/>
      <c r="D3" s="78"/>
      <c r="E3" s="78"/>
      <c r="F3" s="78"/>
      <c r="G3" s="78"/>
      <c r="H3" s="78"/>
      <c r="I3" s="78"/>
      <c r="J3" s="78"/>
      <c r="K3" s="342"/>
      <c r="L3" s="477" t="s">
        <v>533</v>
      </c>
      <c r="M3" s="478"/>
    </row>
    <row r="4" spans="1:13" ht="15">
      <c r="A4" s="79"/>
      <c r="B4" s="79"/>
      <c r="C4" s="79"/>
      <c r="D4" s="344"/>
      <c r="E4" s="344"/>
      <c r="F4" s="344"/>
      <c r="G4" s="344"/>
      <c r="H4" s="344"/>
      <c r="I4" s="344"/>
      <c r="J4" s="344"/>
      <c r="K4" s="342"/>
      <c r="L4" s="342"/>
      <c r="M4" s="342"/>
    </row>
    <row r="5" spans="1:13" ht="15">
      <c r="A5" s="78" t="s">
        <v>269</v>
      </c>
      <c r="B5" s="78"/>
      <c r="C5" s="78"/>
      <c r="D5" s="479" t="s">
        <v>512</v>
      </c>
      <c r="E5" s="479"/>
      <c r="F5" s="479"/>
      <c r="G5" s="78"/>
      <c r="H5" s="78"/>
      <c r="I5" s="78"/>
      <c r="J5" s="78"/>
      <c r="K5" s="79"/>
      <c r="L5" s="79"/>
      <c r="M5" s="79"/>
    </row>
    <row r="6" spans="1:13" ht="15">
      <c r="A6" s="304">
        <f>'ფორმა N1'!A5</f>
        <v>0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8"/>
      <c r="B7" s="78"/>
      <c r="C7" s="78"/>
      <c r="D7" s="78"/>
      <c r="E7" s="78"/>
      <c r="F7" s="78"/>
      <c r="G7" s="78"/>
      <c r="H7" s="78"/>
      <c r="I7" s="78"/>
      <c r="J7" s="78"/>
      <c r="K7" s="79"/>
      <c r="L7" s="79"/>
      <c r="M7" s="79"/>
    </row>
    <row r="8" spans="1:13" ht="15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7"/>
      <c r="L8" s="347"/>
      <c r="M8" s="347"/>
    </row>
    <row r="9" spans="1:13" ht="45">
      <c r="A9" s="348" t="s">
        <v>64</v>
      </c>
      <c r="B9" s="348" t="s">
        <v>480</v>
      </c>
      <c r="C9" s="348" t="s">
        <v>445</v>
      </c>
      <c r="D9" s="348" t="s">
        <v>446</v>
      </c>
      <c r="E9" s="348" t="s">
        <v>447</v>
      </c>
      <c r="F9" s="348" t="s">
        <v>448</v>
      </c>
      <c r="G9" s="348" t="s">
        <v>449</v>
      </c>
      <c r="H9" s="348" t="s">
        <v>450</v>
      </c>
      <c r="I9" s="348" t="s">
        <v>451</v>
      </c>
      <c r="J9" s="348" t="s">
        <v>452</v>
      </c>
      <c r="K9" s="348" t="s">
        <v>453</v>
      </c>
      <c r="L9" s="348" t="s">
        <v>454</v>
      </c>
      <c r="M9" s="348" t="s">
        <v>311</v>
      </c>
    </row>
    <row r="10" spans="1:13" ht="66.75" customHeight="1">
      <c r="A10" s="15">
        <v>2</v>
      </c>
      <c r="B10" s="337" t="s">
        <v>625</v>
      </c>
      <c r="C10" s="247" t="s">
        <v>528</v>
      </c>
      <c r="D10" s="15" t="s">
        <v>624</v>
      </c>
      <c r="E10" s="15">
        <v>400193580</v>
      </c>
      <c r="F10" s="15" t="s">
        <v>526</v>
      </c>
      <c r="G10" s="15"/>
      <c r="H10" s="15">
        <v>9.8000000000000007</v>
      </c>
      <c r="I10" s="15" t="s">
        <v>526</v>
      </c>
      <c r="J10" s="15" t="s">
        <v>530</v>
      </c>
      <c r="K10" s="332">
        <v>1750</v>
      </c>
      <c r="L10" s="336">
        <v>1750</v>
      </c>
      <c r="M10" s="15" t="s">
        <v>626</v>
      </c>
    </row>
    <row r="11" spans="1:13" ht="66.75" customHeight="1">
      <c r="A11" s="15">
        <v>2</v>
      </c>
      <c r="B11" s="337" t="s">
        <v>625</v>
      </c>
      <c r="C11" s="247" t="s">
        <v>528</v>
      </c>
      <c r="D11" s="15" t="s">
        <v>624</v>
      </c>
      <c r="E11" s="15">
        <v>400193580</v>
      </c>
      <c r="F11" s="15" t="s">
        <v>526</v>
      </c>
      <c r="G11" s="15"/>
      <c r="H11" s="15">
        <v>16.8</v>
      </c>
      <c r="I11" s="15" t="s">
        <v>526</v>
      </c>
      <c r="J11" s="15" t="s">
        <v>530</v>
      </c>
      <c r="K11" s="332">
        <v>1994</v>
      </c>
      <c r="L11" s="336">
        <v>1994</v>
      </c>
      <c r="M11" s="15" t="s">
        <v>627</v>
      </c>
    </row>
    <row r="12" spans="1:13" ht="66.75" customHeight="1">
      <c r="A12" s="15">
        <v>2</v>
      </c>
      <c r="B12" s="337" t="s">
        <v>534</v>
      </c>
      <c r="C12" s="247" t="s">
        <v>516</v>
      </c>
      <c r="D12" s="15" t="s">
        <v>525</v>
      </c>
      <c r="E12" s="15">
        <v>401996033</v>
      </c>
      <c r="F12" s="15" t="s">
        <v>526</v>
      </c>
      <c r="G12" s="15">
        <v>67</v>
      </c>
      <c r="H12" s="15"/>
      <c r="I12" s="15" t="s">
        <v>526</v>
      </c>
      <c r="J12" s="15" t="s">
        <v>519</v>
      </c>
      <c r="K12" s="332">
        <v>18</v>
      </c>
      <c r="L12" s="336">
        <f>G12*K12</f>
        <v>1206</v>
      </c>
      <c r="M12" s="15" t="s">
        <v>532</v>
      </c>
    </row>
    <row r="13" spans="1:13" ht="86.25" customHeight="1">
      <c r="A13" s="15">
        <v>3</v>
      </c>
      <c r="B13" s="337" t="s">
        <v>534</v>
      </c>
      <c r="C13" s="247" t="s">
        <v>528</v>
      </c>
      <c r="D13" s="15" t="s">
        <v>535</v>
      </c>
      <c r="E13" s="15">
        <v>406123760</v>
      </c>
      <c r="F13" s="15" t="s">
        <v>526</v>
      </c>
      <c r="G13" s="15">
        <v>9</v>
      </c>
      <c r="H13" s="15"/>
      <c r="I13" s="15" t="s">
        <v>526</v>
      </c>
      <c r="J13" s="15" t="s">
        <v>519</v>
      </c>
      <c r="K13" s="332">
        <v>75</v>
      </c>
      <c r="L13" s="336">
        <v>675</v>
      </c>
      <c r="M13" s="15" t="s">
        <v>536</v>
      </c>
    </row>
    <row r="14" spans="1:13" ht="45">
      <c r="A14" s="15">
        <v>3</v>
      </c>
      <c r="B14" s="337" t="s">
        <v>534</v>
      </c>
      <c r="C14" s="247" t="s">
        <v>528</v>
      </c>
      <c r="D14" s="15" t="s">
        <v>527</v>
      </c>
      <c r="E14" s="15">
        <v>202159788</v>
      </c>
      <c r="F14" s="15" t="s">
        <v>526</v>
      </c>
      <c r="G14" s="14">
        <v>30000</v>
      </c>
      <c r="H14" s="14"/>
      <c r="I14" s="15" t="s">
        <v>526</v>
      </c>
      <c r="J14" s="15" t="s">
        <v>519</v>
      </c>
      <c r="K14" s="332">
        <v>9.2499999999999999E-2</v>
      </c>
      <c r="L14" s="336">
        <v>2775</v>
      </c>
      <c r="M14" s="15" t="s">
        <v>537</v>
      </c>
    </row>
    <row r="15" spans="1:13" ht="63" customHeight="1">
      <c r="A15" s="15">
        <v>4</v>
      </c>
      <c r="B15" s="337" t="s">
        <v>534</v>
      </c>
      <c r="C15" s="247" t="s">
        <v>528</v>
      </c>
      <c r="D15" s="15" t="s">
        <v>527</v>
      </c>
      <c r="E15" s="15">
        <v>202159788</v>
      </c>
      <c r="F15" s="15" t="s">
        <v>526</v>
      </c>
      <c r="G15" s="14"/>
      <c r="H15" s="14">
        <v>62.37</v>
      </c>
      <c r="I15" s="15" t="s">
        <v>526</v>
      </c>
      <c r="J15" s="15" t="s">
        <v>530</v>
      </c>
      <c r="K15" s="332">
        <v>21.81</v>
      </c>
      <c r="L15" s="336">
        <v>1360</v>
      </c>
      <c r="M15" s="15" t="s">
        <v>529</v>
      </c>
    </row>
    <row r="16" spans="1:13" ht="86.25" customHeight="1">
      <c r="A16" s="15">
        <v>5</v>
      </c>
      <c r="B16" s="337" t="s">
        <v>538</v>
      </c>
      <c r="C16" s="247" t="s">
        <v>528</v>
      </c>
      <c r="D16" s="15" t="s">
        <v>535</v>
      </c>
      <c r="E16" s="15">
        <v>406123760</v>
      </c>
      <c r="F16" s="15" t="s">
        <v>526</v>
      </c>
      <c r="G16" s="15">
        <v>1</v>
      </c>
      <c r="H16" s="15"/>
      <c r="I16" s="15" t="s">
        <v>526</v>
      </c>
      <c r="J16" s="15" t="s">
        <v>519</v>
      </c>
      <c r="K16" s="332">
        <v>65</v>
      </c>
      <c r="L16" s="336">
        <v>65</v>
      </c>
      <c r="M16" s="15" t="s">
        <v>544</v>
      </c>
    </row>
    <row r="17" spans="1:13" ht="45">
      <c r="A17" s="15">
        <v>6</v>
      </c>
      <c r="B17" s="337" t="s">
        <v>538</v>
      </c>
      <c r="C17" s="247" t="s">
        <v>528</v>
      </c>
      <c r="D17" s="15" t="s">
        <v>539</v>
      </c>
      <c r="E17" s="15">
        <v>4053131165</v>
      </c>
      <c r="F17" s="15" t="s">
        <v>526</v>
      </c>
      <c r="G17" s="14">
        <v>3000</v>
      </c>
      <c r="H17" s="14"/>
      <c r="I17" s="15" t="s">
        <v>526</v>
      </c>
      <c r="J17" s="15" t="s">
        <v>519</v>
      </c>
      <c r="K17" s="332">
        <v>0.35</v>
      </c>
      <c r="L17" s="336">
        <v>1050</v>
      </c>
      <c r="M17" s="15" t="s">
        <v>540</v>
      </c>
    </row>
    <row r="18" spans="1:13" ht="77.25" customHeight="1">
      <c r="A18" s="15">
        <v>7</v>
      </c>
      <c r="B18" s="337" t="s">
        <v>538</v>
      </c>
      <c r="C18" s="247" t="s">
        <v>528</v>
      </c>
      <c r="D18" s="15" t="s">
        <v>539</v>
      </c>
      <c r="E18" s="15">
        <v>4053131165</v>
      </c>
      <c r="F18" s="15" t="s">
        <v>526</v>
      </c>
      <c r="G18" s="14"/>
      <c r="H18" s="14">
        <v>7.14</v>
      </c>
      <c r="I18" s="15" t="s">
        <v>526</v>
      </c>
      <c r="J18" s="14" t="s">
        <v>530</v>
      </c>
      <c r="K18" s="332">
        <v>35</v>
      </c>
      <c r="L18" s="336">
        <v>249.9</v>
      </c>
      <c r="M18" s="15" t="s">
        <v>541</v>
      </c>
    </row>
    <row r="19" spans="1:13" ht="77.25" customHeight="1">
      <c r="A19" s="15">
        <v>8</v>
      </c>
      <c r="B19" s="337" t="s">
        <v>538</v>
      </c>
      <c r="C19" s="247" t="s">
        <v>528</v>
      </c>
      <c r="D19" s="15" t="s">
        <v>539</v>
      </c>
      <c r="E19" s="15">
        <v>4053131165</v>
      </c>
      <c r="F19" s="15" t="s">
        <v>526</v>
      </c>
      <c r="G19" s="14"/>
      <c r="H19" s="14">
        <v>9</v>
      </c>
      <c r="I19" s="15" t="s">
        <v>526</v>
      </c>
      <c r="J19" s="14" t="s">
        <v>530</v>
      </c>
      <c r="K19" s="332">
        <v>13.9</v>
      </c>
      <c r="L19" s="336">
        <v>125.1</v>
      </c>
      <c r="M19" s="15" t="s">
        <v>542</v>
      </c>
    </row>
    <row r="20" spans="1:13" ht="77.25" customHeight="1">
      <c r="A20" s="15">
        <v>9</v>
      </c>
      <c r="B20" s="337" t="s">
        <v>538</v>
      </c>
      <c r="C20" s="247" t="s">
        <v>528</v>
      </c>
      <c r="D20" s="15" t="s">
        <v>539</v>
      </c>
      <c r="E20" s="15">
        <v>4053131165</v>
      </c>
      <c r="F20" s="15" t="s">
        <v>526</v>
      </c>
      <c r="G20" s="14"/>
      <c r="H20" s="14">
        <v>22</v>
      </c>
      <c r="I20" s="15" t="s">
        <v>526</v>
      </c>
      <c r="J20" s="14" t="s">
        <v>530</v>
      </c>
      <c r="K20" s="332">
        <v>24</v>
      </c>
      <c r="L20" s="336">
        <v>528</v>
      </c>
      <c r="M20" s="15" t="s">
        <v>543</v>
      </c>
    </row>
    <row r="21" spans="1:13" ht="45">
      <c r="A21" s="15">
        <v>10</v>
      </c>
      <c r="B21" s="337" t="s">
        <v>546</v>
      </c>
      <c r="C21" s="247" t="s">
        <v>528</v>
      </c>
      <c r="D21" s="15" t="s">
        <v>527</v>
      </c>
      <c r="E21" s="15">
        <v>401996033</v>
      </c>
      <c r="F21" s="15" t="s">
        <v>526</v>
      </c>
      <c r="G21" s="14">
        <v>10</v>
      </c>
      <c r="H21" s="15"/>
      <c r="I21" s="15" t="s">
        <v>526</v>
      </c>
      <c r="J21" s="15" t="s">
        <v>519</v>
      </c>
      <c r="K21" s="332">
        <v>80</v>
      </c>
      <c r="L21" s="336">
        <f>G21*K21</f>
        <v>800</v>
      </c>
      <c r="M21" s="15" t="s">
        <v>545</v>
      </c>
    </row>
    <row r="22" spans="1:13" ht="85.5" customHeight="1">
      <c r="A22" s="15">
        <v>11</v>
      </c>
      <c r="B22" s="337" t="s">
        <v>547</v>
      </c>
      <c r="C22" s="247" t="s">
        <v>528</v>
      </c>
      <c r="D22" s="15" t="s">
        <v>548</v>
      </c>
      <c r="E22" s="15">
        <v>202460755</v>
      </c>
      <c r="F22" s="15" t="s">
        <v>526</v>
      </c>
      <c r="G22" s="14">
        <v>6000</v>
      </c>
      <c r="H22" s="14"/>
      <c r="I22" s="14" t="s">
        <v>549</v>
      </c>
      <c r="J22" s="15" t="s">
        <v>519</v>
      </c>
      <c r="K22" s="332">
        <v>0.09</v>
      </c>
      <c r="L22" s="336">
        <v>540</v>
      </c>
      <c r="M22" s="15" t="s">
        <v>550</v>
      </c>
    </row>
    <row r="23" spans="1:13" ht="85.5" customHeight="1">
      <c r="A23" s="15">
        <v>12</v>
      </c>
      <c r="B23" s="337" t="s">
        <v>589</v>
      </c>
      <c r="C23" s="247" t="s">
        <v>528</v>
      </c>
      <c r="D23" s="15" t="s">
        <v>548</v>
      </c>
      <c r="E23" s="15">
        <v>202460755</v>
      </c>
      <c r="F23" s="15" t="s">
        <v>526</v>
      </c>
      <c r="G23" s="14">
        <v>6000</v>
      </c>
      <c r="H23" s="14"/>
      <c r="I23" s="14" t="s">
        <v>590</v>
      </c>
      <c r="J23" s="15" t="s">
        <v>519</v>
      </c>
      <c r="K23" s="332">
        <v>0.09</v>
      </c>
      <c r="L23" s="336">
        <v>540</v>
      </c>
      <c r="M23" s="15" t="s">
        <v>588</v>
      </c>
    </row>
    <row r="24" spans="1:13" ht="87.75" customHeight="1">
      <c r="A24" s="15">
        <v>13</v>
      </c>
      <c r="B24" s="337" t="s">
        <v>589</v>
      </c>
      <c r="C24" s="247" t="s">
        <v>528</v>
      </c>
      <c r="D24" s="15" t="s">
        <v>548</v>
      </c>
      <c r="E24" s="15">
        <v>202460755</v>
      </c>
      <c r="F24" s="15" t="s">
        <v>526</v>
      </c>
      <c r="G24" s="14">
        <v>9000</v>
      </c>
      <c r="H24" s="14"/>
      <c r="I24" s="14" t="s">
        <v>591</v>
      </c>
      <c r="J24" s="15" t="s">
        <v>519</v>
      </c>
      <c r="K24" s="332">
        <v>0.08</v>
      </c>
      <c r="L24" s="336">
        <v>720</v>
      </c>
      <c r="M24" s="15" t="s">
        <v>592</v>
      </c>
    </row>
    <row r="25" spans="1:13" ht="87.75" customHeight="1">
      <c r="A25" s="15">
        <v>14</v>
      </c>
      <c r="B25" s="337" t="s">
        <v>589</v>
      </c>
      <c r="C25" s="247" t="s">
        <v>528</v>
      </c>
      <c r="D25" s="15" t="s">
        <v>548</v>
      </c>
      <c r="E25" s="15">
        <v>202460755</v>
      </c>
      <c r="F25" s="15" t="s">
        <v>526</v>
      </c>
      <c r="G25" s="14">
        <v>3000</v>
      </c>
      <c r="H25" s="14"/>
      <c r="I25" s="14" t="s">
        <v>593</v>
      </c>
      <c r="J25" s="15" t="s">
        <v>519</v>
      </c>
      <c r="K25" s="332">
        <v>0.1</v>
      </c>
      <c r="L25" s="336">
        <v>300</v>
      </c>
      <c r="M25" s="15" t="s">
        <v>594</v>
      </c>
    </row>
    <row r="26" spans="1:13" ht="85.5" customHeight="1">
      <c r="A26" s="15">
        <v>15</v>
      </c>
      <c r="B26" s="337" t="s">
        <v>589</v>
      </c>
      <c r="C26" s="247" t="s">
        <v>528</v>
      </c>
      <c r="D26" s="15" t="s">
        <v>548</v>
      </c>
      <c r="E26" s="15">
        <v>202460755</v>
      </c>
      <c r="F26" s="15" t="s">
        <v>526</v>
      </c>
      <c r="G26" s="14">
        <v>6000</v>
      </c>
      <c r="H26" s="14"/>
      <c r="I26" s="14" t="s">
        <v>595</v>
      </c>
      <c r="J26" s="15" t="s">
        <v>519</v>
      </c>
      <c r="K26" s="332">
        <v>0.09</v>
      </c>
      <c r="L26" s="336">
        <v>540</v>
      </c>
      <c r="M26" s="15" t="s">
        <v>596</v>
      </c>
    </row>
    <row r="27" spans="1:13" ht="85.5" customHeight="1">
      <c r="A27" s="15">
        <v>16</v>
      </c>
      <c r="B27" s="337" t="s">
        <v>589</v>
      </c>
      <c r="C27" s="247" t="s">
        <v>528</v>
      </c>
      <c r="D27" s="15" t="s">
        <v>548</v>
      </c>
      <c r="E27" s="15">
        <v>202460755</v>
      </c>
      <c r="F27" s="15" t="s">
        <v>526</v>
      </c>
      <c r="G27" s="14">
        <v>6000</v>
      </c>
      <c r="H27" s="14"/>
      <c r="I27" s="14" t="s">
        <v>597</v>
      </c>
      <c r="J27" s="15" t="s">
        <v>519</v>
      </c>
      <c r="K27" s="332">
        <v>0.09</v>
      </c>
      <c r="L27" s="336">
        <v>540</v>
      </c>
      <c r="M27" s="15" t="s">
        <v>598</v>
      </c>
    </row>
    <row r="28" spans="1:13" ht="87.75" customHeight="1">
      <c r="A28" s="15">
        <v>17</v>
      </c>
      <c r="B28" s="337" t="s">
        <v>589</v>
      </c>
      <c r="C28" s="247" t="s">
        <v>528</v>
      </c>
      <c r="D28" s="15" t="s">
        <v>548</v>
      </c>
      <c r="E28" s="15">
        <v>202460755</v>
      </c>
      <c r="F28" s="15" t="s">
        <v>526</v>
      </c>
      <c r="G28" s="14">
        <v>9000</v>
      </c>
      <c r="H28" s="14"/>
      <c r="I28" s="14" t="s">
        <v>599</v>
      </c>
      <c r="J28" s="15" t="s">
        <v>519</v>
      </c>
      <c r="K28" s="332">
        <v>0.08</v>
      </c>
      <c r="L28" s="336">
        <v>720</v>
      </c>
      <c r="M28" s="15" t="s">
        <v>600</v>
      </c>
    </row>
    <row r="29" spans="1:13" ht="85.5" customHeight="1">
      <c r="A29" s="15">
        <v>18</v>
      </c>
      <c r="B29" s="337" t="s">
        <v>589</v>
      </c>
      <c r="C29" s="247" t="s">
        <v>528</v>
      </c>
      <c r="D29" s="15" t="s">
        <v>548</v>
      </c>
      <c r="E29" s="15">
        <v>202460755</v>
      </c>
      <c r="F29" s="15" t="s">
        <v>526</v>
      </c>
      <c r="G29" s="14">
        <v>6000</v>
      </c>
      <c r="H29" s="14"/>
      <c r="I29" s="14" t="s">
        <v>601</v>
      </c>
      <c r="J29" s="15" t="s">
        <v>519</v>
      </c>
      <c r="K29" s="332">
        <v>0.09</v>
      </c>
      <c r="L29" s="336">
        <v>540</v>
      </c>
      <c r="M29" s="15" t="s">
        <v>602</v>
      </c>
    </row>
    <row r="30" spans="1:13" ht="115.5" customHeight="1">
      <c r="A30" s="15">
        <v>19</v>
      </c>
      <c r="B30" s="337" t="s">
        <v>603</v>
      </c>
      <c r="C30" s="247" t="s">
        <v>528</v>
      </c>
      <c r="D30" s="15" t="s">
        <v>548</v>
      </c>
      <c r="E30" s="15">
        <v>202460755</v>
      </c>
      <c r="F30" s="15" t="s">
        <v>526</v>
      </c>
      <c r="G30" s="14">
        <v>4500</v>
      </c>
      <c r="H30" s="14"/>
      <c r="I30" s="14" t="s">
        <v>605</v>
      </c>
      <c r="J30" s="15" t="s">
        <v>519</v>
      </c>
      <c r="K30" s="332">
        <v>0.08</v>
      </c>
      <c r="L30" s="336">
        <v>360</v>
      </c>
      <c r="M30" s="15" t="s">
        <v>606</v>
      </c>
    </row>
    <row r="31" spans="1:13" ht="147" customHeight="1">
      <c r="A31" s="15">
        <v>20</v>
      </c>
      <c r="B31" s="337" t="s">
        <v>603</v>
      </c>
      <c r="C31" s="247" t="s">
        <v>528</v>
      </c>
      <c r="D31" s="15" t="s">
        <v>548</v>
      </c>
      <c r="E31" s="15">
        <v>202460755</v>
      </c>
      <c r="F31" s="15" t="s">
        <v>526</v>
      </c>
      <c r="G31" s="14">
        <v>4500</v>
      </c>
      <c r="H31" s="14"/>
      <c r="I31" s="14" t="s">
        <v>605</v>
      </c>
      <c r="J31" s="15" t="s">
        <v>519</v>
      </c>
      <c r="K31" s="332">
        <v>0.08</v>
      </c>
      <c r="L31" s="336">
        <v>360</v>
      </c>
      <c r="M31" s="349" t="s">
        <v>606</v>
      </c>
    </row>
    <row r="32" spans="1:13" ht="266.25" customHeight="1">
      <c r="A32" s="15">
        <v>21</v>
      </c>
      <c r="B32" s="337" t="s">
        <v>603</v>
      </c>
      <c r="C32" s="247" t="s">
        <v>528</v>
      </c>
      <c r="D32" s="15" t="s">
        <v>548</v>
      </c>
      <c r="E32" s="15">
        <v>202460755</v>
      </c>
      <c r="F32" s="15" t="s">
        <v>526</v>
      </c>
      <c r="G32" s="14">
        <v>18000</v>
      </c>
      <c r="H32" s="14"/>
      <c r="I32" s="14" t="s">
        <v>608</v>
      </c>
      <c r="J32" s="15" t="s">
        <v>519</v>
      </c>
      <c r="K32" s="332">
        <v>0.155</v>
      </c>
      <c r="L32" s="336">
        <v>2790</v>
      </c>
      <c r="M32" s="15" t="s">
        <v>607</v>
      </c>
    </row>
    <row r="33" spans="1:13" ht="98.25" customHeight="1">
      <c r="A33" s="15">
        <v>22</v>
      </c>
      <c r="B33" s="337" t="s">
        <v>603</v>
      </c>
      <c r="C33" s="247" t="s">
        <v>528</v>
      </c>
      <c r="D33" s="15" t="s">
        <v>548</v>
      </c>
      <c r="E33" s="15">
        <v>202460755</v>
      </c>
      <c r="F33" s="15" t="s">
        <v>526</v>
      </c>
      <c r="G33" s="14">
        <v>6000</v>
      </c>
      <c r="H33" s="14"/>
      <c r="I33" s="14" t="s">
        <v>610</v>
      </c>
      <c r="J33" s="15" t="s">
        <v>519</v>
      </c>
      <c r="K33" s="332">
        <v>0.09</v>
      </c>
      <c r="L33" s="336">
        <v>540</v>
      </c>
      <c r="M33" s="15" t="s">
        <v>609</v>
      </c>
    </row>
    <row r="34" spans="1:13" ht="60">
      <c r="A34" s="15">
        <v>23</v>
      </c>
      <c r="B34" s="337" t="s">
        <v>603</v>
      </c>
      <c r="C34" s="247" t="s">
        <v>528</v>
      </c>
      <c r="D34" s="15" t="s">
        <v>548</v>
      </c>
      <c r="E34" s="15">
        <v>202460755</v>
      </c>
      <c r="F34" s="15" t="s">
        <v>526</v>
      </c>
      <c r="G34" s="14">
        <v>3000</v>
      </c>
      <c r="H34" s="14"/>
      <c r="I34" s="14" t="s">
        <v>612</v>
      </c>
      <c r="J34" s="15" t="s">
        <v>519</v>
      </c>
      <c r="K34" s="332">
        <v>0.1</v>
      </c>
      <c r="L34" s="336">
        <v>300</v>
      </c>
      <c r="M34" s="15" t="s">
        <v>611</v>
      </c>
    </row>
    <row r="35" spans="1:13" ht="87" customHeight="1">
      <c r="A35" s="15">
        <v>24</v>
      </c>
      <c r="B35" s="337" t="s">
        <v>603</v>
      </c>
      <c r="C35" s="247" t="s">
        <v>528</v>
      </c>
      <c r="D35" s="15" t="s">
        <v>548</v>
      </c>
      <c r="E35" s="15">
        <v>202460755</v>
      </c>
      <c r="F35" s="15" t="s">
        <v>526</v>
      </c>
      <c r="G35" s="14">
        <v>6000</v>
      </c>
      <c r="H35" s="14"/>
      <c r="I35" s="14" t="s">
        <v>614</v>
      </c>
      <c r="J35" s="15" t="s">
        <v>519</v>
      </c>
      <c r="K35" s="332">
        <v>0.09</v>
      </c>
      <c r="L35" s="336">
        <v>540</v>
      </c>
      <c r="M35" s="15" t="s">
        <v>613</v>
      </c>
    </row>
    <row r="36" spans="1:13" ht="120.75" customHeight="1">
      <c r="A36" s="15">
        <v>25</v>
      </c>
      <c r="B36" s="337" t="s">
        <v>603</v>
      </c>
      <c r="C36" s="247" t="s">
        <v>604</v>
      </c>
      <c r="D36" s="15" t="s">
        <v>615</v>
      </c>
      <c r="E36" s="15">
        <v>205255917</v>
      </c>
      <c r="F36" s="15" t="s">
        <v>526</v>
      </c>
      <c r="G36" s="14"/>
      <c r="H36" s="14">
        <v>32.479999999999997</v>
      </c>
      <c r="I36" s="15" t="s">
        <v>526</v>
      </c>
      <c r="J36" s="14" t="s">
        <v>530</v>
      </c>
      <c r="K36" s="4">
        <v>75.930000000000007</v>
      </c>
      <c r="L36" s="336">
        <v>2466.04</v>
      </c>
      <c r="M36" s="15" t="s">
        <v>616</v>
      </c>
    </row>
    <row r="37" spans="1:13" ht="15">
      <c r="A37" s="15">
        <v>26</v>
      </c>
      <c r="B37" s="337"/>
      <c r="C37" s="247"/>
      <c r="D37" s="14"/>
      <c r="E37" s="14"/>
      <c r="F37" s="14"/>
      <c r="G37" s="14"/>
      <c r="H37" s="14"/>
      <c r="I37" s="14"/>
      <c r="J37" s="14"/>
      <c r="K37" s="4"/>
      <c r="L37" s="4"/>
      <c r="M37" s="14"/>
    </row>
    <row r="38" spans="1:13" ht="15">
      <c r="A38" s="15">
        <v>27</v>
      </c>
      <c r="B38" s="337"/>
      <c r="C38" s="247"/>
      <c r="D38" s="14"/>
      <c r="E38" s="14"/>
      <c r="F38" s="14"/>
      <c r="G38" s="14"/>
      <c r="H38" s="14"/>
      <c r="I38" s="14"/>
      <c r="J38" s="14"/>
      <c r="K38" s="4"/>
      <c r="L38" s="4"/>
      <c r="M38" s="14"/>
    </row>
    <row r="39" spans="1:13" ht="15">
      <c r="A39" s="14" t="s">
        <v>271</v>
      </c>
      <c r="B39" s="350"/>
      <c r="C39" s="247"/>
      <c r="D39" s="14"/>
      <c r="E39" s="14"/>
      <c r="F39" s="14"/>
      <c r="G39" s="14"/>
      <c r="H39" s="14"/>
      <c r="I39" s="14"/>
      <c r="J39" s="14"/>
      <c r="K39" s="4"/>
      <c r="L39" s="4"/>
      <c r="M39" s="14"/>
    </row>
    <row r="40" spans="1:13" ht="15">
      <c r="A40" s="14"/>
      <c r="B40" s="350"/>
      <c r="C40" s="247"/>
      <c r="D40" s="351"/>
      <c r="E40" s="351"/>
      <c r="F40" s="351"/>
      <c r="G40" s="351"/>
      <c r="H40" s="14"/>
      <c r="I40" s="14"/>
      <c r="J40" s="14"/>
      <c r="K40" s="14" t="s">
        <v>455</v>
      </c>
      <c r="L40" s="332">
        <f>SUM(L10:L39)</f>
        <v>24374.04</v>
      </c>
      <c r="M40" s="14"/>
    </row>
    <row r="41" spans="1:13" ht="15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179"/>
    </row>
    <row r="42" spans="1:13" ht="15">
      <c r="A42" s="206" t="s">
        <v>456</v>
      </c>
      <c r="B42" s="206"/>
      <c r="C42" s="206"/>
      <c r="D42" s="205"/>
      <c r="E42" s="205"/>
      <c r="F42" s="205"/>
      <c r="G42" s="205"/>
      <c r="H42" s="205"/>
      <c r="I42" s="205"/>
      <c r="J42" s="205"/>
      <c r="K42" s="205"/>
      <c r="L42" s="179"/>
    </row>
    <row r="43" spans="1:13" ht="15">
      <c r="A43" s="206" t="s">
        <v>457</v>
      </c>
      <c r="B43" s="206"/>
      <c r="C43" s="206"/>
      <c r="D43" s="205"/>
      <c r="E43" s="205"/>
      <c r="F43" s="205"/>
      <c r="G43" s="205"/>
      <c r="H43" s="205"/>
      <c r="I43" s="205"/>
      <c r="J43" s="205"/>
      <c r="K43" s="205"/>
      <c r="L43" s="179"/>
    </row>
    <row r="44" spans="1:13" ht="15">
      <c r="A44" s="206" t="s">
        <v>458</v>
      </c>
      <c r="B44" s="206"/>
      <c r="C44" s="206"/>
      <c r="D44" s="179"/>
      <c r="E44" s="179"/>
      <c r="F44" s="179"/>
      <c r="G44" s="179"/>
      <c r="H44" s="179"/>
      <c r="I44" s="179"/>
      <c r="J44" s="179"/>
      <c r="K44" s="179"/>
      <c r="L44" s="179"/>
    </row>
    <row r="45" spans="1:13" ht="15">
      <c r="A45" s="206" t="s">
        <v>459</v>
      </c>
      <c r="B45" s="206"/>
      <c r="C45" s="206"/>
      <c r="D45" s="179"/>
      <c r="E45" s="179"/>
      <c r="F45" s="179"/>
      <c r="G45" s="179"/>
      <c r="H45" s="179"/>
      <c r="I45" s="179"/>
      <c r="J45" s="179"/>
      <c r="K45" s="179"/>
      <c r="L45" s="179"/>
    </row>
    <row r="46" spans="1:13" ht="15" customHeight="1">
      <c r="A46" s="481" t="s">
        <v>476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</row>
    <row r="47" spans="1:13" ht="15" customHeight="1">
      <c r="A47" s="481"/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</row>
    <row r="48" spans="1:13" ht="12.75" customHeight="1">
      <c r="A48" s="352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</row>
    <row r="49" spans="1:12" ht="15">
      <c r="A49" s="470" t="s">
        <v>107</v>
      </c>
      <c r="B49" s="470"/>
      <c r="C49" s="470"/>
      <c r="D49" s="248"/>
      <c r="E49" s="249"/>
      <c r="F49" s="249"/>
      <c r="G49" s="248"/>
      <c r="H49" s="248"/>
      <c r="I49" s="248"/>
      <c r="J49" s="248"/>
      <c r="K49" s="248"/>
      <c r="L49" s="179"/>
    </row>
    <row r="50" spans="1:12" ht="15">
      <c r="A50" s="248"/>
      <c r="B50" s="248"/>
      <c r="C50" s="249"/>
      <c r="D50" s="248"/>
      <c r="E50" s="249"/>
      <c r="F50" s="249"/>
      <c r="G50" s="248"/>
      <c r="H50" s="248"/>
      <c r="I50" s="248"/>
      <c r="J50" s="248"/>
      <c r="K50" s="250"/>
      <c r="L50" s="179"/>
    </row>
    <row r="51" spans="1:12" ht="15" customHeight="1">
      <c r="A51" s="248"/>
      <c r="B51" s="248"/>
      <c r="C51" s="249"/>
      <c r="D51" s="471" t="s">
        <v>263</v>
      </c>
      <c r="E51" s="471"/>
      <c r="F51" s="338"/>
      <c r="G51" s="251"/>
      <c r="H51" s="472" t="s">
        <v>460</v>
      </c>
      <c r="I51" s="472"/>
      <c r="J51" s="472"/>
      <c r="K51" s="252"/>
      <c r="L51" s="179"/>
    </row>
    <row r="52" spans="1:12" ht="15">
      <c r="A52" s="248"/>
      <c r="B52" s="248"/>
      <c r="C52" s="249"/>
      <c r="D52" s="248"/>
      <c r="E52" s="249"/>
      <c r="F52" s="249"/>
      <c r="G52" s="248"/>
      <c r="H52" s="473"/>
      <c r="I52" s="473"/>
      <c r="J52" s="473"/>
      <c r="K52" s="252"/>
      <c r="L52" s="179"/>
    </row>
    <row r="53" spans="1:12" ht="15">
      <c r="A53" s="248"/>
      <c r="B53" s="248"/>
      <c r="C53" s="249"/>
      <c r="D53" s="468" t="s">
        <v>139</v>
      </c>
      <c r="E53" s="468"/>
      <c r="F53" s="338"/>
      <c r="G53" s="251"/>
      <c r="H53" s="248"/>
      <c r="I53" s="248"/>
      <c r="J53" s="248"/>
      <c r="K53" s="248"/>
      <c r="L53" s="179"/>
    </row>
  </sheetData>
  <mergeCells count="8">
    <mergeCell ref="D53:E53"/>
    <mergeCell ref="A2:E2"/>
    <mergeCell ref="L3:M3"/>
    <mergeCell ref="A49:C49"/>
    <mergeCell ref="D51:E51"/>
    <mergeCell ref="H51:J52"/>
    <mergeCell ref="A46:L47"/>
    <mergeCell ref="D5:F5"/>
  </mergeCells>
  <dataValidations count="1">
    <dataValidation type="list" allowBlank="1" showInputMessage="1" showErrorMessage="1" sqref="C10:C4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topLeftCell="B1" zoomScale="80" zoomScaleNormal="10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29" style="2" customWidth="1"/>
    <col min="4" max="4" width="33.140625" style="2" customWidth="1"/>
    <col min="5" max="16384" width="9.140625" style="2"/>
  </cols>
  <sheetData>
    <row r="1" spans="1:5">
      <c r="A1" s="72" t="s">
        <v>424</v>
      </c>
      <c r="B1" s="74"/>
      <c r="C1" s="482" t="s">
        <v>109</v>
      </c>
      <c r="D1" s="482"/>
    </row>
    <row r="2" spans="1:5">
      <c r="A2" s="72" t="s">
        <v>425</v>
      </c>
      <c r="B2" s="74"/>
      <c r="C2" s="462" t="s">
        <v>533</v>
      </c>
      <c r="D2" s="463"/>
    </row>
    <row r="3" spans="1:5">
      <c r="A3" s="74" t="s">
        <v>140</v>
      </c>
      <c r="B3" s="74"/>
      <c r="C3" s="73"/>
      <c r="D3" s="73"/>
    </row>
    <row r="4" spans="1:5">
      <c r="A4" s="72"/>
      <c r="B4" s="74"/>
      <c r="C4" s="73"/>
      <c r="D4" s="73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466" t="s">
        <v>512</v>
      </c>
      <c r="D5" s="466"/>
      <c r="E5" s="305"/>
    </row>
    <row r="6" spans="1:5">
      <c r="A6" s="116">
        <f>'ფორმა N1'!A5</f>
        <v>0</v>
      </c>
      <c r="B6" s="117"/>
      <c r="C6" s="117"/>
      <c r="D6" s="58"/>
      <c r="E6" s="5"/>
    </row>
    <row r="7" spans="1:5">
      <c r="A7" s="75"/>
      <c r="B7" s="75"/>
      <c r="C7" s="75"/>
      <c r="D7" s="74"/>
      <c r="E7" s="5"/>
    </row>
    <row r="8" spans="1:5" s="6" customFormat="1">
      <c r="A8" s="98"/>
      <c r="B8" s="98"/>
      <c r="C8" s="76"/>
      <c r="D8" s="76"/>
    </row>
    <row r="9" spans="1:5" s="6" customFormat="1">
      <c r="A9" s="103" t="s">
        <v>64</v>
      </c>
      <c r="B9" s="77" t="s">
        <v>11</v>
      </c>
      <c r="C9" s="77" t="s">
        <v>10</v>
      </c>
      <c r="D9" s="77" t="s">
        <v>9</v>
      </c>
    </row>
    <row r="10" spans="1:5" s="7" customFormat="1">
      <c r="A10" s="13">
        <v>1</v>
      </c>
      <c r="B10" s="13" t="s">
        <v>108</v>
      </c>
      <c r="C10" s="80">
        <f>SUM(C11,C14,C17,C20:C22)</f>
        <v>0</v>
      </c>
      <c r="D10" s="80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2" customFormat="1" ht="12.75"/>
    <row r="26" spans="1:9">
      <c r="A26" s="6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7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4" t="s">
        <v>139</v>
      </c>
    </row>
    <row r="32" spans="1:9" s="22" customFormat="1" ht="12.75"/>
  </sheetData>
  <mergeCells count="3">
    <mergeCell ref="C1:D1"/>
    <mergeCell ref="C2:D2"/>
    <mergeCell ref="C5:D5"/>
  </mergeCells>
  <pageMargins left="0.19685039370078741" right="0.19685039370078741" top="0.19685039370078741" bottom="0.19685039370078741" header="0.15748031496062992" footer="0.15748031496062992"/>
  <pageSetup paperSize="9" scale="67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Normal="100" zoomScaleSheetLayoutView="80" workbookViewId="0">
      <selection activeCell="C5" sqref="C5:D5"/>
    </sheetView>
  </sheetViews>
  <sheetFormatPr defaultRowHeight="15"/>
  <cols>
    <col min="1" max="1" width="8.85546875" style="2" customWidth="1"/>
    <col min="2" max="2" width="93" style="2" customWidth="1"/>
    <col min="3" max="3" width="13.7109375" style="2" customWidth="1"/>
    <col min="4" max="4" width="45" style="2" customWidth="1"/>
    <col min="5" max="5" width="0.7109375" style="2" customWidth="1"/>
    <col min="6" max="16384" width="9.140625" style="2"/>
  </cols>
  <sheetData>
    <row r="1" spans="1:5" s="6" customFormat="1">
      <c r="A1" s="72" t="s">
        <v>426</v>
      </c>
      <c r="B1" s="75"/>
      <c r="C1" s="464" t="s">
        <v>109</v>
      </c>
      <c r="D1" s="464"/>
      <c r="E1" s="89"/>
    </row>
    <row r="2" spans="1:5" s="6" customFormat="1">
      <c r="A2" s="72" t="s">
        <v>423</v>
      </c>
      <c r="B2" s="75"/>
      <c r="C2" s="462">
        <f>'ფორმა N1'!L2</f>
        <v>0</v>
      </c>
      <c r="D2" s="462"/>
      <c r="E2" s="89"/>
    </row>
    <row r="3" spans="1:5" s="6" customFormat="1">
      <c r="A3" s="74" t="s">
        <v>140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466" t="s">
        <v>512</v>
      </c>
      <c r="D5" s="466"/>
      <c r="E5" s="90"/>
    </row>
    <row r="6" spans="1:5">
      <c r="A6" s="304">
        <f>'ფორმა N1'!A5</f>
        <v>0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>
      <c r="A10" s="96" t="s">
        <v>292</v>
      </c>
      <c r="B10" s="96"/>
      <c r="C10" s="4"/>
      <c r="D10" s="4"/>
      <c r="E10" s="91"/>
    </row>
    <row r="11" spans="1:5" s="10" customFormat="1">
      <c r="A11" s="96" t="s">
        <v>293</v>
      </c>
      <c r="B11" s="96"/>
      <c r="C11" s="4"/>
      <c r="D11" s="4"/>
      <c r="E11" s="92"/>
    </row>
    <row r="12" spans="1:5" s="10" customFormat="1">
      <c r="A12" s="96" t="s">
        <v>294</v>
      </c>
      <c r="B12" s="85"/>
      <c r="C12" s="4"/>
      <c r="D12" s="4"/>
      <c r="E12" s="92"/>
    </row>
    <row r="13" spans="1:5" s="10" customFormat="1">
      <c r="A13" s="85" t="s">
        <v>273</v>
      </c>
      <c r="B13" s="85"/>
      <c r="C13" s="4"/>
      <c r="D13" s="4"/>
      <c r="E13" s="92"/>
    </row>
    <row r="14" spans="1:5" s="10" customFormat="1">
      <c r="A14" s="85" t="s">
        <v>273</v>
      </c>
      <c r="B14" s="85"/>
      <c r="C14" s="4"/>
      <c r="D14" s="4"/>
      <c r="E14" s="92"/>
    </row>
    <row r="15" spans="1:5" s="10" customFormat="1">
      <c r="A15" s="85" t="s">
        <v>273</v>
      </c>
      <c r="B15" s="85"/>
      <c r="C15" s="4"/>
      <c r="D15" s="4"/>
      <c r="E15" s="92"/>
    </row>
    <row r="16" spans="1:5" s="10" customFormat="1">
      <c r="A16" s="85" t="s">
        <v>273</v>
      </c>
      <c r="B16" s="85"/>
      <c r="C16" s="4"/>
      <c r="D16" s="4"/>
      <c r="E16" s="92"/>
    </row>
    <row r="17" spans="1:9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>
      <c r="A18" s="43"/>
      <c r="B18" s="43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92"/>
    </row>
    <row r="22" spans="1:9">
      <c r="A22" s="192" t="s">
        <v>383</v>
      </c>
    </row>
    <row r="23" spans="1:9" s="22" customFormat="1" ht="12.75"/>
    <row r="24" spans="1:9">
      <c r="A24" s="6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7"/>
      <c r="B27" s="67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4"/>
      <c r="B29" s="64" t="s">
        <v>139</v>
      </c>
    </row>
    <row r="30" spans="1:9" s="22" customFormat="1" ht="12.75"/>
  </sheetData>
  <mergeCells count="3">
    <mergeCell ref="C1:D1"/>
    <mergeCell ref="C2:D2"/>
    <mergeCell ref="C5:D5"/>
  </mergeCells>
  <printOptions gridLines="1"/>
  <pageMargins left="0.19685039370078741" right="0.19685039370078741" top="0.19685039370078741" bottom="0.19685039370078741" header="0.15748031496062992" footer="0.15748031496062992"/>
  <pageSetup paperSize="9" scale="65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H93"/>
  <sheetViews>
    <sheetView showGridLines="0" view="pageBreakPreview" zoomScale="80" zoomScaleNormal="100" zoomScaleSheetLayoutView="80" workbookViewId="0">
      <selection activeCell="D22" sqref="D22"/>
    </sheetView>
  </sheetViews>
  <sheetFormatPr defaultRowHeight="15"/>
  <cols>
    <col min="1" max="1" width="6.85546875" style="29" customWidth="1"/>
    <col min="2" max="2" width="47.140625" style="28" customWidth="1"/>
    <col min="3" max="3" width="23.85546875" style="2" customWidth="1"/>
    <col min="4" max="4" width="33" style="2" customWidth="1"/>
    <col min="5" max="16384" width="9.140625" style="2"/>
  </cols>
  <sheetData>
    <row r="1" spans="1:4">
      <c r="A1" s="72" t="s">
        <v>224</v>
      </c>
      <c r="B1" s="118"/>
      <c r="C1" s="483" t="s">
        <v>198</v>
      </c>
      <c r="D1" s="483"/>
    </row>
    <row r="2" spans="1:4">
      <c r="A2" s="74" t="s">
        <v>140</v>
      </c>
      <c r="B2" s="118"/>
      <c r="C2" s="75"/>
      <c r="D2" s="335" t="s">
        <v>533</v>
      </c>
    </row>
    <row r="3" spans="1:4">
      <c r="A3" s="113"/>
      <c r="B3" s="118"/>
      <c r="C3" s="75"/>
      <c r="D3" s="75"/>
    </row>
    <row r="4" spans="1:4">
      <c r="A4" s="74" t="str">
        <f>'ფორმა N2'!A4</f>
        <v>ანგარიშვალდებული პირის დასახელება:</v>
      </c>
      <c r="B4" s="74"/>
      <c r="C4" s="466" t="s">
        <v>512</v>
      </c>
      <c r="D4" s="466"/>
    </row>
    <row r="5" spans="1:4">
      <c r="A5" s="116">
        <f>'ფორმა N1'!A5</f>
        <v>0</v>
      </c>
      <c r="B5" s="117"/>
    </row>
    <row r="6" spans="1:4">
      <c r="A6" s="75"/>
      <c r="B6" s="74"/>
      <c r="C6" s="74"/>
      <c r="D6" s="74"/>
    </row>
    <row r="7" spans="1:4">
      <c r="A7" s="112"/>
      <c r="B7" s="119"/>
      <c r="C7" s="120"/>
      <c r="D7" s="120"/>
    </row>
    <row r="8" spans="1:4" ht="60">
      <c r="A8" s="121" t="s">
        <v>113</v>
      </c>
      <c r="B8" s="121" t="s">
        <v>190</v>
      </c>
      <c r="C8" s="121" t="s">
        <v>298</v>
      </c>
      <c r="D8" s="121" t="s">
        <v>252</v>
      </c>
    </row>
    <row r="9" spans="1:4">
      <c r="A9" s="48"/>
      <c r="B9" s="49"/>
      <c r="C9" s="150"/>
      <c r="D9" s="150"/>
    </row>
    <row r="10" spans="1:4">
      <c r="A10" s="50" t="s">
        <v>191</v>
      </c>
      <c r="B10" s="51"/>
      <c r="C10" s="122">
        <f>SUM(C11,C34)</f>
        <v>4973</v>
      </c>
      <c r="D10" s="122">
        <f>SUM(D11,D34)</f>
        <v>35106</v>
      </c>
    </row>
    <row r="11" spans="1:4">
      <c r="A11" s="52" t="s">
        <v>192</v>
      </c>
      <c r="B11" s="53"/>
      <c r="C11" s="83">
        <f>SUM(C12:C32)</f>
        <v>4973</v>
      </c>
      <c r="D11" s="83">
        <f>SUM(D12:D32)</f>
        <v>35106</v>
      </c>
    </row>
    <row r="12" spans="1:4">
      <c r="A12" s="56">
        <v>1110</v>
      </c>
      <c r="B12" s="55" t="s">
        <v>142</v>
      </c>
      <c r="C12" s="8"/>
      <c r="D12" s="8"/>
    </row>
    <row r="13" spans="1:4">
      <c r="A13" s="56">
        <v>1120</v>
      </c>
      <c r="B13" s="55" t="s">
        <v>143</v>
      </c>
      <c r="C13" s="8"/>
      <c r="D13" s="8"/>
    </row>
    <row r="14" spans="1:4">
      <c r="A14" s="56">
        <v>1211</v>
      </c>
      <c r="B14" s="55" t="s">
        <v>144</v>
      </c>
      <c r="C14" s="8">
        <v>1229</v>
      </c>
      <c r="D14" s="8">
        <v>29</v>
      </c>
    </row>
    <row r="15" spans="1:4">
      <c r="A15" s="56">
        <v>1212</v>
      </c>
      <c r="B15" s="55" t="s">
        <v>145</v>
      </c>
      <c r="C15" s="8"/>
      <c r="D15" s="8"/>
    </row>
    <row r="16" spans="1:4">
      <c r="A16" s="56">
        <v>1213</v>
      </c>
      <c r="B16" s="55" t="s">
        <v>146</v>
      </c>
      <c r="C16" s="8"/>
      <c r="D16" s="8"/>
    </row>
    <row r="17" spans="1:4">
      <c r="A17" s="56">
        <v>1214</v>
      </c>
      <c r="B17" s="55" t="s">
        <v>147</v>
      </c>
      <c r="C17" s="8"/>
      <c r="D17" s="8"/>
    </row>
    <row r="18" spans="1:4">
      <c r="A18" s="56">
        <v>1215</v>
      </c>
      <c r="B18" s="55" t="s">
        <v>148</v>
      </c>
      <c r="C18" s="8"/>
      <c r="D18" s="8"/>
    </row>
    <row r="19" spans="1:4">
      <c r="A19" s="56">
        <v>1300</v>
      </c>
      <c r="B19" s="55" t="s">
        <v>149</v>
      </c>
      <c r="C19" s="8"/>
      <c r="D19" s="8"/>
    </row>
    <row r="20" spans="1:4">
      <c r="A20" s="56">
        <v>1410</v>
      </c>
      <c r="B20" s="55" t="s">
        <v>150</v>
      </c>
      <c r="C20" s="8"/>
      <c r="D20" s="8"/>
    </row>
    <row r="21" spans="1:4">
      <c r="A21" s="56">
        <v>1421</v>
      </c>
      <c r="B21" s="55" t="s">
        <v>151</v>
      </c>
      <c r="C21" s="8"/>
      <c r="D21" s="8"/>
    </row>
    <row r="22" spans="1:4">
      <c r="A22" s="56">
        <v>1422</v>
      </c>
      <c r="B22" s="55" t="s">
        <v>152</v>
      </c>
      <c r="C22" s="8"/>
      <c r="D22" s="8"/>
    </row>
    <row r="23" spans="1:4" ht="30">
      <c r="A23" s="56">
        <v>1423</v>
      </c>
      <c r="B23" s="55" t="s">
        <v>153</v>
      </c>
      <c r="C23" s="8"/>
      <c r="D23" s="8"/>
    </row>
    <row r="24" spans="1:4">
      <c r="A24" s="56">
        <v>1431</v>
      </c>
      <c r="B24" s="55" t="s">
        <v>154</v>
      </c>
      <c r="C24" s="8"/>
      <c r="D24" s="8"/>
    </row>
    <row r="25" spans="1:4">
      <c r="A25" s="56">
        <v>1432</v>
      </c>
      <c r="B25" s="55" t="s">
        <v>155</v>
      </c>
      <c r="C25" s="8"/>
      <c r="D25" s="8"/>
    </row>
    <row r="26" spans="1:4">
      <c r="A26" s="56">
        <v>1433</v>
      </c>
      <c r="B26" s="55" t="s">
        <v>156</v>
      </c>
      <c r="C26" s="8"/>
      <c r="D26" s="8"/>
    </row>
    <row r="27" spans="1:4">
      <c r="A27" s="56">
        <v>1441</v>
      </c>
      <c r="B27" s="55" t="s">
        <v>157</v>
      </c>
      <c r="C27" s="8"/>
      <c r="D27" s="8"/>
    </row>
    <row r="28" spans="1:4">
      <c r="A28" s="56">
        <v>1442</v>
      </c>
      <c r="B28" s="55" t="s">
        <v>158</v>
      </c>
      <c r="C28" s="8">
        <v>3744</v>
      </c>
      <c r="D28" s="8">
        <v>35077</v>
      </c>
    </row>
    <row r="29" spans="1:4">
      <c r="A29" s="56">
        <v>1443</v>
      </c>
      <c r="B29" s="55" t="s">
        <v>159</v>
      </c>
      <c r="C29" s="8"/>
      <c r="D29" s="8"/>
    </row>
    <row r="30" spans="1:4">
      <c r="A30" s="56">
        <v>1444</v>
      </c>
      <c r="B30" s="55" t="s">
        <v>160</v>
      </c>
      <c r="C30" s="8"/>
      <c r="D30" s="8"/>
    </row>
    <row r="31" spans="1:4">
      <c r="A31" s="56">
        <v>1445</v>
      </c>
      <c r="B31" s="55" t="s">
        <v>161</v>
      </c>
      <c r="C31" s="8"/>
      <c r="D31" s="8"/>
    </row>
    <row r="32" spans="1:4">
      <c r="A32" s="56">
        <v>1446</v>
      </c>
      <c r="B32" s="55" t="s">
        <v>162</v>
      </c>
      <c r="C32" s="8"/>
      <c r="D32" s="8"/>
    </row>
    <row r="33" spans="1:4">
      <c r="A33" s="30"/>
    </row>
    <row r="34" spans="1:4">
      <c r="A34" s="57" t="s">
        <v>193</v>
      </c>
      <c r="B34" s="55"/>
      <c r="C34" s="83">
        <f>SUM(C35:C42)</f>
        <v>0</v>
      </c>
      <c r="D34" s="83">
        <f>SUM(D35:D42)</f>
        <v>0</v>
      </c>
    </row>
    <row r="35" spans="1:4">
      <c r="A35" s="56">
        <v>2110</v>
      </c>
      <c r="B35" s="55" t="s">
        <v>100</v>
      </c>
      <c r="C35" s="8"/>
      <c r="D35" s="8"/>
    </row>
    <row r="36" spans="1:4">
      <c r="A36" s="56">
        <v>2120</v>
      </c>
      <c r="B36" s="55" t="s">
        <v>163</v>
      </c>
      <c r="C36" s="8"/>
      <c r="D36" s="8"/>
    </row>
    <row r="37" spans="1:4">
      <c r="A37" s="56">
        <v>2130</v>
      </c>
      <c r="B37" s="55" t="s">
        <v>101</v>
      </c>
      <c r="C37" s="8"/>
      <c r="D37" s="8"/>
    </row>
    <row r="38" spans="1:4">
      <c r="A38" s="56">
        <v>2140</v>
      </c>
      <c r="B38" s="55" t="s">
        <v>389</v>
      </c>
      <c r="C38" s="8"/>
      <c r="D38" s="8"/>
    </row>
    <row r="39" spans="1:4">
      <c r="A39" s="56">
        <v>2150</v>
      </c>
      <c r="B39" s="55" t="s">
        <v>393</v>
      </c>
      <c r="C39" s="8"/>
      <c r="D39" s="8"/>
    </row>
    <row r="40" spans="1:4">
      <c r="A40" s="56">
        <v>2220</v>
      </c>
      <c r="B40" s="55" t="s">
        <v>102</v>
      </c>
      <c r="C40" s="8"/>
      <c r="D40" s="8"/>
    </row>
    <row r="41" spans="1:4">
      <c r="A41" s="56">
        <v>2300</v>
      </c>
      <c r="B41" s="55" t="s">
        <v>164</v>
      </c>
      <c r="C41" s="8"/>
      <c r="D41" s="8"/>
    </row>
    <row r="42" spans="1:4">
      <c r="A42" s="56">
        <v>2400</v>
      </c>
      <c r="B42" s="55" t="s">
        <v>165</v>
      </c>
      <c r="C42" s="8"/>
      <c r="D42" s="8"/>
    </row>
    <row r="43" spans="1:4">
      <c r="A43" s="31"/>
    </row>
    <row r="44" spans="1:4">
      <c r="A44" s="54" t="s">
        <v>197</v>
      </c>
      <c r="B44" s="55"/>
      <c r="C44" s="83">
        <f>SUM(C45,C64)</f>
        <v>4973</v>
      </c>
      <c r="D44" s="83">
        <f>SUM(D45,D64)</f>
        <v>35106</v>
      </c>
    </row>
    <row r="45" spans="1:4">
      <c r="A45" s="57" t="s">
        <v>194</v>
      </c>
      <c r="B45" s="55"/>
      <c r="C45" s="83">
        <f>SUM(C46:C61)</f>
        <v>5</v>
      </c>
      <c r="D45" s="83">
        <f>SUM(D46:D61)</f>
        <v>16109</v>
      </c>
    </row>
    <row r="46" spans="1:4">
      <c r="A46" s="56">
        <v>3100</v>
      </c>
      <c r="B46" s="55" t="s">
        <v>166</v>
      </c>
      <c r="C46" s="8"/>
      <c r="D46" s="8"/>
    </row>
    <row r="47" spans="1:4" ht="30">
      <c r="A47" s="56">
        <v>3210</v>
      </c>
      <c r="B47" s="55" t="s">
        <v>167</v>
      </c>
      <c r="C47" s="8">
        <v>5</v>
      </c>
      <c r="D47" s="8">
        <v>12695</v>
      </c>
    </row>
    <row r="48" spans="1:4">
      <c r="A48" s="56">
        <v>3221</v>
      </c>
      <c r="B48" s="55" t="s">
        <v>168</v>
      </c>
      <c r="C48" s="8"/>
      <c r="D48" s="8"/>
    </row>
    <row r="49" spans="1:4">
      <c r="A49" s="56">
        <v>3222</v>
      </c>
      <c r="B49" s="55" t="s">
        <v>169</v>
      </c>
      <c r="C49" s="8">
        <v>0</v>
      </c>
      <c r="D49" s="8">
        <v>1337</v>
      </c>
    </row>
    <row r="50" spans="1:4">
      <c r="A50" s="56">
        <v>3223</v>
      </c>
      <c r="B50" s="55" t="s">
        <v>170</v>
      </c>
      <c r="C50" s="8"/>
      <c r="D50" s="8"/>
    </row>
    <row r="51" spans="1:4">
      <c r="A51" s="56">
        <v>3224</v>
      </c>
      <c r="B51" s="55" t="s">
        <v>171</v>
      </c>
      <c r="C51" s="8"/>
      <c r="D51" s="8"/>
    </row>
    <row r="52" spans="1:4" ht="30">
      <c r="A52" s="56">
        <v>3231</v>
      </c>
      <c r="B52" s="55" t="s">
        <v>172</v>
      </c>
      <c r="C52" s="8">
        <v>0</v>
      </c>
      <c r="D52" s="8">
        <v>2000</v>
      </c>
    </row>
    <row r="53" spans="1:4" ht="30">
      <c r="A53" s="56">
        <v>3232</v>
      </c>
      <c r="B53" s="55" t="s">
        <v>173</v>
      </c>
      <c r="C53" s="8"/>
      <c r="D53" s="8"/>
    </row>
    <row r="54" spans="1:4">
      <c r="A54" s="56">
        <v>3234</v>
      </c>
      <c r="B54" s="55" t="s">
        <v>174</v>
      </c>
      <c r="C54" s="8"/>
      <c r="D54" s="8"/>
    </row>
    <row r="55" spans="1:4" ht="45">
      <c r="A55" s="56">
        <v>3236</v>
      </c>
      <c r="B55" s="55" t="s">
        <v>189</v>
      </c>
      <c r="C55" s="8"/>
      <c r="D55" s="8"/>
    </row>
    <row r="56" spans="1:4" ht="60">
      <c r="A56" s="56">
        <v>3237</v>
      </c>
      <c r="B56" s="55" t="s">
        <v>175</v>
      </c>
      <c r="C56" s="8"/>
      <c r="D56" s="8"/>
    </row>
    <row r="57" spans="1:4">
      <c r="A57" s="56">
        <v>3241</v>
      </c>
      <c r="B57" s="55" t="s">
        <v>176</v>
      </c>
      <c r="C57" s="8"/>
      <c r="D57" s="8"/>
    </row>
    <row r="58" spans="1:4" ht="30">
      <c r="A58" s="56">
        <v>3242</v>
      </c>
      <c r="B58" s="55" t="s">
        <v>177</v>
      </c>
      <c r="C58" s="8"/>
      <c r="D58" s="8"/>
    </row>
    <row r="59" spans="1:4">
      <c r="A59" s="56">
        <v>3243</v>
      </c>
      <c r="B59" s="55" t="s">
        <v>178</v>
      </c>
      <c r="C59" s="8"/>
      <c r="D59" s="8"/>
    </row>
    <row r="60" spans="1:4" ht="30">
      <c r="A60" s="56">
        <v>3245</v>
      </c>
      <c r="B60" s="55" t="s">
        <v>179</v>
      </c>
      <c r="C60" s="8"/>
      <c r="D60" s="8"/>
    </row>
    <row r="61" spans="1:4">
      <c r="A61" s="56">
        <v>3246</v>
      </c>
      <c r="B61" s="55" t="s">
        <v>180</v>
      </c>
      <c r="C61" s="8">
        <v>0</v>
      </c>
      <c r="D61" s="8">
        <v>77</v>
      </c>
    </row>
    <row r="62" spans="1:4">
      <c r="A62" s="31"/>
    </row>
    <row r="63" spans="1:4">
      <c r="A63" s="32"/>
    </row>
    <row r="64" spans="1:4">
      <c r="A64" s="57" t="s">
        <v>195</v>
      </c>
      <c r="B64" s="55"/>
      <c r="C64" s="83">
        <f>SUM(C65:C67)</f>
        <v>4968</v>
      </c>
      <c r="D64" s="83">
        <f>SUM(D65:D67)</f>
        <v>18997</v>
      </c>
    </row>
    <row r="65" spans="1:4">
      <c r="A65" s="56">
        <v>5100</v>
      </c>
      <c r="B65" s="55" t="s">
        <v>250</v>
      </c>
      <c r="C65" s="8"/>
      <c r="D65" s="8"/>
    </row>
    <row r="66" spans="1:4">
      <c r="A66" s="56">
        <v>5220</v>
      </c>
      <c r="B66" s="55" t="s">
        <v>402</v>
      </c>
      <c r="C66" s="8">
        <v>4968</v>
      </c>
      <c r="D66" s="8">
        <v>18997</v>
      </c>
    </row>
    <row r="67" spans="1:4">
      <c r="A67" s="56">
        <v>5230</v>
      </c>
      <c r="B67" s="55" t="s">
        <v>403</v>
      </c>
      <c r="C67" s="8"/>
      <c r="D67" s="8"/>
    </row>
    <row r="68" spans="1:4">
      <c r="A68" s="31"/>
    </row>
    <row r="69" spans="1:4">
      <c r="A69" s="2"/>
    </row>
    <row r="70" spans="1:4">
      <c r="A70" s="54" t="s">
        <v>196</v>
      </c>
      <c r="B70" s="55"/>
      <c r="C70" s="8"/>
      <c r="D70" s="8"/>
    </row>
    <row r="71" spans="1:4" ht="45">
      <c r="A71" s="56">
        <v>1</v>
      </c>
      <c r="B71" s="55" t="s">
        <v>181</v>
      </c>
      <c r="C71" s="8"/>
      <c r="D71" s="8"/>
    </row>
    <row r="72" spans="1:4" ht="30">
      <c r="A72" s="56">
        <v>2</v>
      </c>
      <c r="B72" s="55" t="s">
        <v>182</v>
      </c>
      <c r="C72" s="8"/>
      <c r="D72" s="8"/>
    </row>
    <row r="73" spans="1:4" ht="30">
      <c r="A73" s="56">
        <v>3</v>
      </c>
      <c r="B73" s="55" t="s">
        <v>183</v>
      </c>
      <c r="C73" s="8"/>
      <c r="D73" s="8"/>
    </row>
    <row r="74" spans="1:4">
      <c r="A74" s="56">
        <v>4</v>
      </c>
      <c r="B74" s="55" t="s">
        <v>353</v>
      </c>
      <c r="C74" s="8"/>
      <c r="D74" s="8"/>
    </row>
    <row r="75" spans="1:4">
      <c r="A75" s="56">
        <v>5</v>
      </c>
      <c r="B75" s="55" t="s">
        <v>184</v>
      </c>
      <c r="C75" s="8"/>
      <c r="D75" s="8"/>
    </row>
    <row r="76" spans="1:4">
      <c r="A76" s="56">
        <v>6</v>
      </c>
      <c r="B76" s="55" t="s">
        <v>185</v>
      </c>
      <c r="C76" s="8"/>
      <c r="D76" s="8"/>
    </row>
    <row r="77" spans="1:4">
      <c r="A77" s="56">
        <v>7</v>
      </c>
      <c r="B77" s="55" t="s">
        <v>186</v>
      </c>
      <c r="C77" s="8"/>
      <c r="D77" s="8"/>
    </row>
    <row r="78" spans="1:4">
      <c r="A78" s="56">
        <v>8</v>
      </c>
      <c r="B78" s="55" t="s">
        <v>187</v>
      </c>
      <c r="C78" s="8"/>
      <c r="D78" s="8"/>
    </row>
    <row r="79" spans="1:4">
      <c r="A79" s="56">
        <v>9</v>
      </c>
      <c r="B79" s="55" t="s">
        <v>188</v>
      </c>
      <c r="C79" s="8"/>
      <c r="D79" s="8"/>
    </row>
    <row r="83" spans="1:8">
      <c r="A83" s="2"/>
      <c r="B83" s="2"/>
    </row>
    <row r="84" spans="1:8">
      <c r="A84" s="67" t="s">
        <v>107</v>
      </c>
      <c r="B84" s="2"/>
    </row>
    <row r="85" spans="1:8">
      <c r="A85" s="2"/>
      <c r="B85" s="2"/>
      <c r="E85"/>
      <c r="F85"/>
      <c r="G85"/>
      <c r="H85"/>
    </row>
    <row r="86" spans="1:8">
      <c r="A86" s="2"/>
      <c r="B86" s="2"/>
      <c r="D86" s="12"/>
      <c r="E86"/>
      <c r="F86"/>
      <c r="G86"/>
      <c r="H86"/>
    </row>
    <row r="87" spans="1:8">
      <c r="A87"/>
      <c r="B87" s="67" t="s">
        <v>414</v>
      </c>
      <c r="D87" s="12"/>
      <c r="E87"/>
      <c r="F87"/>
      <c r="G87"/>
      <c r="H87"/>
    </row>
    <row r="88" spans="1:8">
      <c r="A88"/>
      <c r="B88" s="2" t="s">
        <v>415</v>
      </c>
      <c r="D88" s="12"/>
      <c r="E88"/>
      <c r="F88"/>
      <c r="G88"/>
      <c r="H88"/>
    </row>
    <row r="89" spans="1:8" customFormat="1" ht="12.75">
      <c r="B89" s="64" t="s">
        <v>139</v>
      </c>
    </row>
    <row r="90" spans="1:8" customFormat="1" ht="12.75"/>
    <row r="91" spans="1:8" customFormat="1" ht="12.75"/>
    <row r="92" spans="1:8" customFormat="1" ht="12.75"/>
    <row r="93" spans="1:8" customFormat="1" ht="12.75"/>
  </sheetData>
  <mergeCells count="2">
    <mergeCell ref="C1:D1"/>
    <mergeCell ref="C4:D4"/>
  </mergeCells>
  <printOptions gridLines="1"/>
  <pageMargins left="0.16" right="0.22" top="0.19" bottom="0.16" header="0.16" footer="0.1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0" sqref="H10"/>
    </sheetView>
  </sheetViews>
  <sheetFormatPr defaultRowHeight="15"/>
  <cols>
    <col min="1" max="1" width="4.85546875" style="2" customWidth="1"/>
    <col min="2" max="2" width="31.42578125" style="2" customWidth="1"/>
    <col min="3" max="3" width="39" style="2" customWidth="1"/>
    <col min="4" max="4" width="9.285156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420</v>
      </c>
      <c r="B1" s="74"/>
      <c r="C1" s="74"/>
      <c r="D1" s="74"/>
      <c r="E1" s="74"/>
      <c r="F1" s="74"/>
      <c r="G1" s="74"/>
      <c r="H1" s="74"/>
      <c r="I1" s="464" t="s">
        <v>109</v>
      </c>
      <c r="J1" s="464"/>
      <c r="K1" s="102"/>
    </row>
    <row r="2" spans="1:11">
      <c r="A2" s="74" t="s">
        <v>140</v>
      </c>
      <c r="B2" s="74"/>
      <c r="C2" s="74"/>
      <c r="D2" s="74"/>
      <c r="E2" s="74"/>
      <c r="F2" s="74"/>
      <c r="G2" s="74"/>
      <c r="H2" s="74"/>
      <c r="I2" s="462" t="s">
        <v>533</v>
      </c>
      <c r="J2" s="463"/>
      <c r="K2" s="102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2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466" t="s">
        <v>512</v>
      </c>
      <c r="E4" s="466"/>
      <c r="F4" s="466" t="s">
        <v>512</v>
      </c>
      <c r="G4" s="466"/>
      <c r="H4" s="74"/>
      <c r="I4" s="74"/>
      <c r="J4" s="74"/>
      <c r="K4" s="102"/>
    </row>
    <row r="5" spans="1:11">
      <c r="A5" s="199">
        <f>'ფორმა N1'!A5</f>
        <v>0</v>
      </c>
      <c r="B5" s="264"/>
      <c r="C5" s="264"/>
      <c r="D5" s="264"/>
      <c r="E5" s="264"/>
      <c r="F5" s="265"/>
      <c r="G5" s="264"/>
      <c r="H5" s="264"/>
      <c r="I5" s="264"/>
      <c r="J5" s="264"/>
      <c r="K5" s="102"/>
    </row>
    <row r="6" spans="1:11">
      <c r="A6" s="75"/>
      <c r="B6" s="75"/>
      <c r="C6" s="74"/>
      <c r="D6" s="74"/>
      <c r="E6" s="74"/>
      <c r="F6" s="123"/>
      <c r="G6" s="74"/>
      <c r="H6" s="74"/>
      <c r="I6" s="74"/>
      <c r="J6" s="74"/>
      <c r="K6" s="102"/>
    </row>
    <row r="7" spans="1:11">
      <c r="A7" s="124"/>
      <c r="B7" s="120"/>
      <c r="C7" s="120"/>
      <c r="D7" s="120"/>
      <c r="E7" s="120"/>
      <c r="F7" s="120"/>
      <c r="G7" s="120"/>
      <c r="H7" s="120"/>
      <c r="I7" s="120"/>
      <c r="J7" s="120"/>
      <c r="K7" s="102"/>
    </row>
    <row r="8" spans="1:11" s="26" customFormat="1" ht="45">
      <c r="A8" s="126" t="s">
        <v>64</v>
      </c>
      <c r="B8" s="126" t="s">
        <v>111</v>
      </c>
      <c r="C8" s="127" t="s">
        <v>113</v>
      </c>
      <c r="D8" s="127" t="s">
        <v>270</v>
      </c>
      <c r="E8" s="127" t="s">
        <v>112</v>
      </c>
      <c r="F8" s="125" t="s">
        <v>251</v>
      </c>
      <c r="G8" s="125" t="s">
        <v>289</v>
      </c>
      <c r="H8" s="125" t="s">
        <v>290</v>
      </c>
      <c r="I8" s="125" t="s">
        <v>252</v>
      </c>
      <c r="J8" s="128" t="s">
        <v>114</v>
      </c>
      <c r="K8" s="102"/>
    </row>
    <row r="9" spans="1:11" s="26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2"/>
    </row>
    <row r="10" spans="1:11" s="26" customFormat="1" ht="15.75">
      <c r="A10" s="151">
        <v>1</v>
      </c>
      <c r="B10" s="62" t="s">
        <v>520</v>
      </c>
      <c r="C10" s="331" t="s">
        <v>521</v>
      </c>
      <c r="D10" s="152" t="s">
        <v>221</v>
      </c>
      <c r="E10" s="149" t="s">
        <v>522</v>
      </c>
      <c r="F10" s="27">
        <v>1228.77</v>
      </c>
      <c r="G10" s="27">
        <v>45525</v>
      </c>
      <c r="H10" s="27">
        <v>46724.82</v>
      </c>
      <c r="I10" s="27">
        <v>28.95</v>
      </c>
      <c r="J10" s="27"/>
      <c r="K10" s="102"/>
    </row>
    <row r="11" spans="1:11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1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1">
      <c r="A15" s="101"/>
      <c r="B15" s="209" t="s">
        <v>107</v>
      </c>
      <c r="C15" s="101"/>
      <c r="D15" s="101"/>
      <c r="E15" s="101"/>
      <c r="F15" s="210"/>
      <c r="G15" s="101"/>
      <c r="H15" s="101"/>
      <c r="I15" s="101"/>
      <c r="J15" s="101"/>
    </row>
    <row r="16" spans="1:11">
      <c r="A16" s="101"/>
      <c r="B16" s="101"/>
      <c r="C16" s="101"/>
      <c r="D16" s="101"/>
      <c r="E16" s="101"/>
      <c r="F16" s="99"/>
      <c r="G16" s="99"/>
      <c r="H16" s="99"/>
      <c r="I16" s="99"/>
      <c r="J16" s="99"/>
    </row>
    <row r="17" spans="1:10">
      <c r="A17" s="101"/>
      <c r="B17" s="101"/>
      <c r="C17" s="241"/>
      <c r="D17" s="101"/>
      <c r="E17" s="101"/>
      <c r="F17" s="241"/>
      <c r="G17" s="242"/>
      <c r="H17" s="242"/>
      <c r="I17" s="99"/>
      <c r="J17" s="99"/>
    </row>
    <row r="18" spans="1:10">
      <c r="A18" s="99"/>
      <c r="B18" s="101"/>
      <c r="C18" s="211" t="s">
        <v>263</v>
      </c>
      <c r="D18" s="211"/>
      <c r="E18" s="101"/>
      <c r="F18" s="101" t="s">
        <v>268</v>
      </c>
      <c r="G18" s="99"/>
      <c r="H18" s="99"/>
      <c r="I18" s="99"/>
      <c r="J18" s="99"/>
    </row>
    <row r="19" spans="1:10">
      <c r="A19" s="99"/>
      <c r="B19" s="101"/>
      <c r="C19" s="212" t="s">
        <v>139</v>
      </c>
      <c r="D19" s="101"/>
      <c r="E19" s="101"/>
      <c r="F19" s="101" t="s">
        <v>264</v>
      </c>
      <c r="G19" s="99"/>
      <c r="H19" s="99"/>
      <c r="I19" s="99"/>
      <c r="J19" s="99"/>
    </row>
    <row r="20" spans="1:10" customFormat="1">
      <c r="A20" s="99"/>
      <c r="B20" s="101"/>
      <c r="C20" s="101"/>
      <c r="D20" s="212"/>
      <c r="E20" s="99"/>
      <c r="F20" s="99"/>
      <c r="G20" s="99"/>
      <c r="H20" s="99"/>
      <c r="I20" s="99"/>
      <c r="J20" s="99"/>
    </row>
    <row r="21" spans="1:10" customFormat="1" ht="12.75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4">
    <mergeCell ref="I1:J1"/>
    <mergeCell ref="I2:J2"/>
    <mergeCell ref="D4:E4"/>
    <mergeCell ref="F4:G4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7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/>
  <cols>
    <col min="1" max="1" width="17.42578125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>
      <c r="A1" s="72" t="s">
        <v>356</v>
      </c>
      <c r="B1" s="74"/>
      <c r="C1" s="74"/>
      <c r="D1" s="74"/>
      <c r="E1" s="74"/>
      <c r="F1" s="74"/>
      <c r="G1" s="159" t="s">
        <v>109</v>
      </c>
      <c r="H1" s="160"/>
    </row>
    <row r="2" spans="1:8">
      <c r="A2" s="74" t="s">
        <v>140</v>
      </c>
      <c r="B2" s="74"/>
      <c r="C2" s="74"/>
      <c r="D2" s="74"/>
      <c r="E2" s="74"/>
      <c r="F2" s="74"/>
      <c r="G2" s="462"/>
      <c r="H2" s="463"/>
    </row>
    <row r="3" spans="1:8">
      <c r="A3" s="74"/>
      <c r="B3" s="74"/>
      <c r="C3" s="74"/>
      <c r="D3" s="74"/>
      <c r="E3" s="74"/>
      <c r="F3" s="74"/>
      <c r="G3" s="100"/>
      <c r="H3" s="160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465" t="s">
        <v>512</v>
      </c>
      <c r="E4" s="465"/>
      <c r="F4" s="465"/>
      <c r="G4" s="74"/>
      <c r="H4" s="101"/>
    </row>
    <row r="5" spans="1:8">
      <c r="A5" s="199">
        <f>'ფორმა N1'!A5</f>
        <v>0</v>
      </c>
      <c r="B5" s="199"/>
      <c r="C5" s="199"/>
      <c r="D5" s="199"/>
      <c r="E5" s="199"/>
      <c r="F5" s="199"/>
      <c r="G5" s="199"/>
      <c r="H5" s="101"/>
    </row>
    <row r="6" spans="1:8">
      <c r="A6" s="75"/>
      <c r="B6" s="74"/>
      <c r="C6" s="74"/>
      <c r="D6" s="74"/>
      <c r="E6" s="74"/>
      <c r="F6" s="74"/>
      <c r="G6" s="74"/>
      <c r="H6" s="101"/>
    </row>
    <row r="7" spans="1:8">
      <c r="A7" s="74"/>
      <c r="B7" s="74"/>
      <c r="C7" s="74"/>
      <c r="D7" s="74"/>
      <c r="E7" s="74"/>
      <c r="F7" s="74"/>
      <c r="G7" s="74"/>
      <c r="H7" s="102"/>
    </row>
    <row r="8" spans="1:8" ht="45.75" customHeight="1">
      <c r="A8" s="161" t="s">
        <v>307</v>
      </c>
      <c r="B8" s="161" t="s">
        <v>141</v>
      </c>
      <c r="C8" s="162" t="s">
        <v>354</v>
      </c>
      <c r="D8" s="162" t="s">
        <v>355</v>
      </c>
      <c r="E8" s="162" t="s">
        <v>270</v>
      </c>
      <c r="F8" s="161" t="s">
        <v>312</v>
      </c>
      <c r="G8" s="162" t="s">
        <v>308</v>
      </c>
      <c r="H8" s="102"/>
    </row>
    <row r="9" spans="1:8">
      <c r="A9" s="163" t="s">
        <v>309</v>
      </c>
      <c r="B9" s="164"/>
      <c r="C9" s="165"/>
      <c r="D9" s="166"/>
      <c r="E9" s="166"/>
      <c r="F9" s="166"/>
      <c r="G9" s="167"/>
      <c r="H9" s="102"/>
    </row>
    <row r="10" spans="1:8" ht="15.75">
      <c r="A10" s="164">
        <v>1</v>
      </c>
      <c r="B10" s="149"/>
      <c r="C10" s="168"/>
      <c r="D10" s="169"/>
      <c r="E10" s="169"/>
      <c r="F10" s="169"/>
      <c r="G10" s="170" t="str">
        <f>IF(ISBLANK(B10),"",G9+C10-D10)</f>
        <v/>
      </c>
      <c r="H10" s="102"/>
    </row>
    <row r="11" spans="1:8" ht="15.75">
      <c r="A11" s="164">
        <v>2</v>
      </c>
      <c r="B11" s="149"/>
      <c r="C11" s="168"/>
      <c r="D11" s="169"/>
      <c r="E11" s="169"/>
      <c r="F11" s="169"/>
      <c r="G11" s="170" t="str">
        <f t="shared" ref="G11:G38" si="0">IF(ISBLANK(B11),"",G10+C11-D11)</f>
        <v/>
      </c>
      <c r="H11" s="102"/>
    </row>
    <row r="12" spans="1:8" ht="15.75">
      <c r="A12" s="164">
        <v>3</v>
      </c>
      <c r="B12" s="149"/>
      <c r="C12" s="168"/>
      <c r="D12" s="169"/>
      <c r="E12" s="169"/>
      <c r="F12" s="169"/>
      <c r="G12" s="170" t="str">
        <f t="shared" si="0"/>
        <v/>
      </c>
      <c r="H12" s="102"/>
    </row>
    <row r="13" spans="1:8" ht="15.75">
      <c r="A13" s="164">
        <v>4</v>
      </c>
      <c r="B13" s="149"/>
      <c r="C13" s="168"/>
      <c r="D13" s="169"/>
      <c r="E13" s="169"/>
      <c r="F13" s="169"/>
      <c r="G13" s="170" t="str">
        <f t="shared" si="0"/>
        <v/>
      </c>
      <c r="H13" s="102"/>
    </row>
    <row r="14" spans="1:8" ht="15.75">
      <c r="A14" s="164">
        <v>5</v>
      </c>
      <c r="B14" s="149"/>
      <c r="C14" s="168"/>
      <c r="D14" s="169"/>
      <c r="E14" s="169"/>
      <c r="F14" s="169"/>
      <c r="G14" s="170" t="str">
        <f t="shared" si="0"/>
        <v/>
      </c>
      <c r="H14" s="102"/>
    </row>
    <row r="15" spans="1:8" ht="15.75">
      <c r="A15" s="164">
        <v>6</v>
      </c>
      <c r="B15" s="149"/>
      <c r="C15" s="168"/>
      <c r="D15" s="169"/>
      <c r="E15" s="169"/>
      <c r="F15" s="169"/>
      <c r="G15" s="170" t="str">
        <f t="shared" si="0"/>
        <v/>
      </c>
      <c r="H15" s="102"/>
    </row>
    <row r="16" spans="1:8" ht="15.75">
      <c r="A16" s="164">
        <v>7</v>
      </c>
      <c r="B16" s="149"/>
      <c r="C16" s="168"/>
      <c r="D16" s="169"/>
      <c r="E16" s="169"/>
      <c r="F16" s="169"/>
      <c r="G16" s="170" t="str">
        <f t="shared" si="0"/>
        <v/>
      </c>
      <c r="H16" s="102"/>
    </row>
    <row r="17" spans="1:8" ht="15.75">
      <c r="A17" s="164">
        <v>8</v>
      </c>
      <c r="B17" s="149"/>
      <c r="C17" s="168"/>
      <c r="D17" s="169"/>
      <c r="E17" s="169"/>
      <c r="F17" s="169"/>
      <c r="G17" s="170" t="str">
        <f t="shared" si="0"/>
        <v/>
      </c>
      <c r="H17" s="102"/>
    </row>
    <row r="18" spans="1:8" ht="15.75">
      <c r="A18" s="164">
        <v>9</v>
      </c>
      <c r="B18" s="149"/>
      <c r="C18" s="168"/>
      <c r="D18" s="169"/>
      <c r="E18" s="169"/>
      <c r="F18" s="169"/>
      <c r="G18" s="170" t="str">
        <f t="shared" si="0"/>
        <v/>
      </c>
      <c r="H18" s="102"/>
    </row>
    <row r="19" spans="1:8" ht="15.75">
      <c r="A19" s="164">
        <v>10</v>
      </c>
      <c r="B19" s="149"/>
      <c r="C19" s="168"/>
      <c r="D19" s="169"/>
      <c r="E19" s="169"/>
      <c r="F19" s="169"/>
      <c r="G19" s="170" t="str">
        <f t="shared" si="0"/>
        <v/>
      </c>
      <c r="H19" s="102"/>
    </row>
    <row r="20" spans="1:8" ht="15.75">
      <c r="A20" s="164">
        <v>11</v>
      </c>
      <c r="B20" s="149"/>
      <c r="C20" s="168"/>
      <c r="D20" s="169"/>
      <c r="E20" s="169"/>
      <c r="F20" s="169"/>
      <c r="G20" s="170" t="str">
        <f t="shared" si="0"/>
        <v/>
      </c>
      <c r="H20" s="102"/>
    </row>
    <row r="21" spans="1:8" ht="15.75">
      <c r="A21" s="164">
        <v>12</v>
      </c>
      <c r="B21" s="149"/>
      <c r="C21" s="168"/>
      <c r="D21" s="169"/>
      <c r="E21" s="169"/>
      <c r="F21" s="169"/>
      <c r="G21" s="170" t="str">
        <f t="shared" si="0"/>
        <v/>
      </c>
      <c r="H21" s="102"/>
    </row>
    <row r="22" spans="1:8" ht="15.75">
      <c r="A22" s="164">
        <v>13</v>
      </c>
      <c r="B22" s="149"/>
      <c r="C22" s="168"/>
      <c r="D22" s="169"/>
      <c r="E22" s="169"/>
      <c r="F22" s="169"/>
      <c r="G22" s="170" t="str">
        <f t="shared" si="0"/>
        <v/>
      </c>
      <c r="H22" s="102"/>
    </row>
    <row r="23" spans="1:8" ht="15.75">
      <c r="A23" s="164">
        <v>14</v>
      </c>
      <c r="B23" s="149"/>
      <c r="C23" s="168"/>
      <c r="D23" s="169"/>
      <c r="E23" s="169"/>
      <c r="F23" s="169"/>
      <c r="G23" s="170" t="str">
        <f t="shared" si="0"/>
        <v/>
      </c>
      <c r="H23" s="102"/>
    </row>
    <row r="24" spans="1:8" ht="15.75">
      <c r="A24" s="164">
        <v>15</v>
      </c>
      <c r="B24" s="149"/>
      <c r="C24" s="168"/>
      <c r="D24" s="169"/>
      <c r="E24" s="169"/>
      <c r="F24" s="169"/>
      <c r="G24" s="170" t="str">
        <f t="shared" si="0"/>
        <v/>
      </c>
      <c r="H24" s="102"/>
    </row>
    <row r="25" spans="1:8" ht="15.75">
      <c r="A25" s="164">
        <v>16</v>
      </c>
      <c r="B25" s="149"/>
      <c r="C25" s="168"/>
      <c r="D25" s="169"/>
      <c r="E25" s="169"/>
      <c r="F25" s="169"/>
      <c r="G25" s="170" t="str">
        <f t="shared" si="0"/>
        <v/>
      </c>
      <c r="H25" s="102"/>
    </row>
    <row r="26" spans="1:8" ht="15.75">
      <c r="A26" s="164">
        <v>17</v>
      </c>
      <c r="B26" s="149"/>
      <c r="C26" s="168"/>
      <c r="D26" s="169"/>
      <c r="E26" s="169"/>
      <c r="F26" s="169"/>
      <c r="G26" s="170" t="str">
        <f t="shared" si="0"/>
        <v/>
      </c>
      <c r="H26" s="102"/>
    </row>
    <row r="27" spans="1:8" ht="15.75">
      <c r="A27" s="164">
        <v>18</v>
      </c>
      <c r="B27" s="149"/>
      <c r="C27" s="168"/>
      <c r="D27" s="169"/>
      <c r="E27" s="169"/>
      <c r="F27" s="169"/>
      <c r="G27" s="170" t="str">
        <f t="shared" si="0"/>
        <v/>
      </c>
      <c r="H27" s="102"/>
    </row>
    <row r="28" spans="1:8" ht="15.75">
      <c r="A28" s="164">
        <v>19</v>
      </c>
      <c r="B28" s="149"/>
      <c r="C28" s="168"/>
      <c r="D28" s="169"/>
      <c r="E28" s="169"/>
      <c r="F28" s="169"/>
      <c r="G28" s="170" t="str">
        <f t="shared" si="0"/>
        <v/>
      </c>
      <c r="H28" s="102"/>
    </row>
    <row r="29" spans="1:8" ht="15.75">
      <c r="A29" s="164">
        <v>20</v>
      </c>
      <c r="B29" s="149"/>
      <c r="C29" s="168"/>
      <c r="D29" s="169"/>
      <c r="E29" s="169"/>
      <c r="F29" s="169"/>
      <c r="G29" s="170" t="str">
        <f t="shared" si="0"/>
        <v/>
      </c>
      <c r="H29" s="102"/>
    </row>
    <row r="30" spans="1:8" ht="15.75">
      <c r="A30" s="164">
        <v>21</v>
      </c>
      <c r="B30" s="149"/>
      <c r="C30" s="171"/>
      <c r="D30" s="172"/>
      <c r="E30" s="172"/>
      <c r="F30" s="172"/>
      <c r="G30" s="170" t="str">
        <f t="shared" si="0"/>
        <v/>
      </c>
      <c r="H30" s="102"/>
    </row>
    <row r="31" spans="1:8" ht="15.75">
      <c r="A31" s="164">
        <v>22</v>
      </c>
      <c r="B31" s="149"/>
      <c r="C31" s="171"/>
      <c r="D31" s="172"/>
      <c r="E31" s="172"/>
      <c r="F31" s="172"/>
      <c r="G31" s="170" t="str">
        <f t="shared" si="0"/>
        <v/>
      </c>
      <c r="H31" s="102"/>
    </row>
    <row r="32" spans="1:8" ht="15.75">
      <c r="A32" s="164">
        <v>23</v>
      </c>
      <c r="B32" s="149"/>
      <c r="C32" s="171"/>
      <c r="D32" s="172"/>
      <c r="E32" s="172"/>
      <c r="F32" s="172"/>
      <c r="G32" s="170" t="str">
        <f t="shared" si="0"/>
        <v/>
      </c>
      <c r="H32" s="102"/>
    </row>
    <row r="33" spans="1:10" ht="15.75">
      <c r="A33" s="164">
        <v>24</v>
      </c>
      <c r="B33" s="149"/>
      <c r="C33" s="171"/>
      <c r="D33" s="172"/>
      <c r="E33" s="172"/>
      <c r="F33" s="172"/>
      <c r="G33" s="170" t="str">
        <f t="shared" si="0"/>
        <v/>
      </c>
      <c r="H33" s="102"/>
    </row>
    <row r="34" spans="1:10" ht="15.75">
      <c r="A34" s="164">
        <v>25</v>
      </c>
      <c r="B34" s="149"/>
      <c r="C34" s="171"/>
      <c r="D34" s="172"/>
      <c r="E34" s="172"/>
      <c r="F34" s="172"/>
      <c r="G34" s="170" t="str">
        <f t="shared" si="0"/>
        <v/>
      </c>
      <c r="H34" s="102"/>
    </row>
    <row r="35" spans="1:10" ht="15.75">
      <c r="A35" s="164">
        <v>26</v>
      </c>
      <c r="B35" s="149"/>
      <c r="C35" s="171"/>
      <c r="D35" s="172"/>
      <c r="E35" s="172"/>
      <c r="F35" s="172"/>
      <c r="G35" s="170" t="str">
        <f t="shared" si="0"/>
        <v/>
      </c>
      <c r="H35" s="102"/>
    </row>
    <row r="36" spans="1:10" ht="15.75">
      <c r="A36" s="164">
        <v>27</v>
      </c>
      <c r="B36" s="149"/>
      <c r="C36" s="171"/>
      <c r="D36" s="172"/>
      <c r="E36" s="172"/>
      <c r="F36" s="172"/>
      <c r="G36" s="170" t="str">
        <f t="shared" si="0"/>
        <v/>
      </c>
      <c r="H36" s="102"/>
    </row>
    <row r="37" spans="1:10" ht="15.75">
      <c r="A37" s="164">
        <v>28</v>
      </c>
      <c r="B37" s="149"/>
      <c r="C37" s="171"/>
      <c r="D37" s="172"/>
      <c r="E37" s="172"/>
      <c r="F37" s="172"/>
      <c r="G37" s="170" t="str">
        <f t="shared" si="0"/>
        <v/>
      </c>
      <c r="H37" s="102"/>
    </row>
    <row r="38" spans="1:10" ht="15.75">
      <c r="A38" s="164">
        <v>29</v>
      </c>
      <c r="B38" s="149"/>
      <c r="C38" s="171"/>
      <c r="D38" s="172"/>
      <c r="E38" s="172"/>
      <c r="F38" s="172"/>
      <c r="G38" s="170" t="str">
        <f t="shared" si="0"/>
        <v/>
      </c>
      <c r="H38" s="102"/>
    </row>
    <row r="39" spans="1:10" ht="15.75">
      <c r="A39" s="164" t="s">
        <v>273</v>
      </c>
      <c r="B39" s="149"/>
      <c r="C39" s="171"/>
      <c r="D39" s="172"/>
      <c r="E39" s="172"/>
      <c r="F39" s="172"/>
      <c r="G39" s="170" t="str">
        <f>IF(ISBLANK(B39),"",#REF!+C39-D39)</f>
        <v/>
      </c>
      <c r="H39" s="102"/>
    </row>
    <row r="40" spans="1:10">
      <c r="A40" s="173" t="s">
        <v>310</v>
      </c>
      <c r="B40" s="174"/>
      <c r="C40" s="175"/>
      <c r="D40" s="176"/>
      <c r="E40" s="176"/>
      <c r="F40" s="177"/>
      <c r="G40" s="178" t="str">
        <f>G39</f>
        <v/>
      </c>
      <c r="H40" s="102"/>
    </row>
    <row r="44" spans="1:10">
      <c r="B44" s="181" t="s">
        <v>107</v>
      </c>
      <c r="F44" s="182"/>
    </row>
    <row r="45" spans="1:10">
      <c r="F45" s="180"/>
      <c r="G45" s="180"/>
      <c r="H45" s="180"/>
      <c r="I45" s="180"/>
      <c r="J45" s="180"/>
    </row>
    <row r="46" spans="1:10">
      <c r="C46" s="183"/>
      <c r="F46" s="183"/>
      <c r="G46" s="184"/>
      <c r="H46" s="180"/>
      <c r="I46" s="180"/>
      <c r="J46" s="180"/>
    </row>
    <row r="47" spans="1:10">
      <c r="A47" s="180"/>
      <c r="C47" s="185" t="s">
        <v>263</v>
      </c>
      <c r="F47" s="186" t="s">
        <v>268</v>
      </c>
      <c r="G47" s="184"/>
      <c r="H47" s="180"/>
      <c r="I47" s="180"/>
      <c r="J47" s="180"/>
    </row>
    <row r="48" spans="1:10">
      <c r="A48" s="180"/>
      <c r="C48" s="187" t="s">
        <v>139</v>
      </c>
      <c r="F48" s="179" t="s">
        <v>264</v>
      </c>
      <c r="G48" s="180"/>
      <c r="H48" s="180"/>
      <c r="I48" s="180"/>
      <c r="J48" s="180"/>
    </row>
    <row r="49" spans="2:2" s="180" customFormat="1">
      <c r="B49" s="179"/>
    </row>
    <row r="50" spans="2:2" s="180" customFormat="1" ht="12.75"/>
    <row r="51" spans="2:2" s="180" customFormat="1" ht="12.75"/>
    <row r="52" spans="2:2" s="180" customFormat="1" ht="12.75"/>
    <row r="53" spans="2:2" s="180" customFormat="1" ht="12.75"/>
  </sheetData>
  <mergeCells count="2">
    <mergeCell ref="D4:F4"/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M54"/>
  <sheetViews>
    <sheetView showGridLines="0" view="pageBreakPreview" zoomScale="80" zoomScaleNormal="100" zoomScaleSheetLayoutView="80" workbookViewId="0">
      <selection activeCell="I3" sqref="I3:J3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3" s="22" customFormat="1" ht="15">
      <c r="A1" s="134" t="s">
        <v>299</v>
      </c>
      <c r="B1" s="135"/>
      <c r="C1" s="135"/>
      <c r="D1" s="135"/>
      <c r="E1" s="135"/>
      <c r="F1" s="76"/>
      <c r="G1" s="76"/>
      <c r="H1" s="76"/>
      <c r="I1" s="482" t="s">
        <v>109</v>
      </c>
      <c r="J1" s="482"/>
      <c r="K1" s="141"/>
    </row>
    <row r="2" spans="1:13" s="22" customFormat="1" ht="15">
      <c r="A2" s="102" t="s">
        <v>140</v>
      </c>
      <c r="B2" s="135"/>
      <c r="C2" s="135"/>
      <c r="D2" s="135"/>
      <c r="E2" s="135"/>
      <c r="F2" s="136"/>
      <c r="G2" s="137"/>
      <c r="H2" s="137"/>
      <c r="I2" s="340"/>
      <c r="J2" s="340"/>
      <c r="K2" s="141"/>
    </row>
    <row r="3" spans="1:13" s="22" customFormat="1" ht="15">
      <c r="A3" s="135"/>
      <c r="B3" s="135"/>
      <c r="C3" s="135"/>
      <c r="D3" s="135"/>
      <c r="E3" s="135"/>
      <c r="F3" s="136"/>
      <c r="G3" s="137"/>
      <c r="H3" s="137"/>
      <c r="I3" s="477" t="s">
        <v>533</v>
      </c>
      <c r="J3" s="478"/>
      <c r="K3" s="141"/>
    </row>
    <row r="4" spans="1:13" s="2" customFormat="1" ht="15">
      <c r="A4" s="74" t="str">
        <f>'ფორმა N2'!A4</f>
        <v>ანგარიშვალდებული პირის დასახელება:</v>
      </c>
      <c r="B4" s="466" t="s">
        <v>512</v>
      </c>
      <c r="C4" s="466"/>
      <c r="D4" s="466"/>
      <c r="E4" s="466"/>
      <c r="F4" s="466"/>
      <c r="G4" s="305"/>
      <c r="H4" s="305"/>
      <c r="I4" s="138"/>
      <c r="J4" s="73"/>
      <c r="K4" s="305"/>
      <c r="L4" s="305"/>
      <c r="M4" s="305"/>
    </row>
    <row r="5" spans="1:13" s="2" customFormat="1" ht="15">
      <c r="A5" s="116">
        <f>'ფორმა N1'!A5</f>
        <v>0</v>
      </c>
      <c r="B5" s="117"/>
      <c r="C5" s="117"/>
      <c r="D5" s="117"/>
      <c r="E5" s="117"/>
      <c r="F5" s="58"/>
      <c r="G5" s="58"/>
      <c r="H5" s="58"/>
      <c r="I5" s="305"/>
      <c r="J5" s="305"/>
      <c r="K5" s="102"/>
    </row>
    <row r="6" spans="1:13" s="22" customFormat="1" ht="15">
      <c r="A6" s="139"/>
      <c r="B6" s="140"/>
      <c r="C6" s="140"/>
      <c r="D6" s="135"/>
      <c r="E6" s="135"/>
      <c r="F6" s="135"/>
      <c r="G6" s="135"/>
      <c r="H6" s="135"/>
      <c r="I6" s="129"/>
      <c r="J6" s="58"/>
      <c r="K6" s="141"/>
    </row>
    <row r="7" spans="1:13" ht="45">
      <c r="A7" s="130"/>
      <c r="B7" s="484" t="s">
        <v>220</v>
      </c>
      <c r="C7" s="484"/>
      <c r="D7" s="484" t="s">
        <v>287</v>
      </c>
      <c r="E7" s="484"/>
      <c r="F7" s="484" t="s">
        <v>288</v>
      </c>
      <c r="G7" s="484"/>
      <c r="H7" s="148" t="s">
        <v>274</v>
      </c>
      <c r="I7" s="135"/>
      <c r="J7" s="135"/>
      <c r="K7" s="142"/>
    </row>
    <row r="8" spans="1:13" ht="15">
      <c r="A8" s="131" t="s">
        <v>115</v>
      </c>
      <c r="B8" s="132" t="s">
        <v>222</v>
      </c>
      <c r="C8" s="133" t="s">
        <v>221</v>
      </c>
      <c r="D8" s="132" t="s">
        <v>222</v>
      </c>
      <c r="E8" s="133" t="s">
        <v>221</v>
      </c>
      <c r="F8" s="132" t="s">
        <v>222</v>
      </c>
      <c r="G8" s="133" t="s">
        <v>221</v>
      </c>
      <c r="H8" s="133" t="s">
        <v>221</v>
      </c>
      <c r="I8" s="484" t="s">
        <v>223</v>
      </c>
      <c r="J8" s="484"/>
      <c r="K8" s="142"/>
    </row>
    <row r="9" spans="1:13" ht="15">
      <c r="A9" s="59" t="s">
        <v>116</v>
      </c>
      <c r="B9" s="80">
        <f>SUM(B10,B14,B17)</f>
        <v>0</v>
      </c>
      <c r="C9" s="80">
        <f>SUM(C10,C14,C17)</f>
        <v>0</v>
      </c>
      <c r="D9" s="80">
        <f t="shared" ref="D9:J10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132" t="s">
        <v>222</v>
      </c>
      <c r="J9" s="133" t="s">
        <v>221</v>
      </c>
      <c r="K9" s="142"/>
    </row>
    <row r="10" spans="1:13" ht="15">
      <c r="A10" s="60" t="s">
        <v>117</v>
      </c>
      <c r="B10" s="130">
        <f>SUM(B11:B13)</f>
        <v>0</v>
      </c>
      <c r="C10" s="130">
        <f>SUM(C11:C13)</f>
        <v>0</v>
      </c>
      <c r="D10" s="130">
        <f t="shared" ref="D10:J11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80">
        <f>SUM(I11,I15,I18)</f>
        <v>0</v>
      </c>
      <c r="J10" s="80">
        <f t="shared" si="0"/>
        <v>0</v>
      </c>
      <c r="K10" s="142"/>
    </row>
    <row r="11" spans="1:13" ht="15">
      <c r="A11" s="60" t="s">
        <v>118</v>
      </c>
      <c r="B11" s="25"/>
      <c r="C11" s="25"/>
      <c r="D11" s="25"/>
      <c r="E11" s="25"/>
      <c r="F11" s="25"/>
      <c r="G11" s="25"/>
      <c r="H11" s="25"/>
      <c r="I11" s="130">
        <f>SUM(I12:I14)</f>
        <v>0</v>
      </c>
      <c r="J11" s="130">
        <f t="shared" si="1"/>
        <v>0</v>
      </c>
      <c r="K11" s="142"/>
    </row>
    <row r="12" spans="1:13" ht="15">
      <c r="A12" s="60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42"/>
    </row>
    <row r="13" spans="1:13" ht="15">
      <c r="A13" s="60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42"/>
    </row>
    <row r="14" spans="1:13" ht="15">
      <c r="A14" s="60" t="s">
        <v>121</v>
      </c>
      <c r="B14" s="130">
        <f>SUM(B15:B16)</f>
        <v>0</v>
      </c>
      <c r="C14" s="130">
        <f>SUM(C15:C16)</f>
        <v>0</v>
      </c>
      <c r="D14" s="130">
        <f t="shared" ref="D14:J15" si="2">SUM(D15:D16)</f>
        <v>0</v>
      </c>
      <c r="E14" s="130">
        <f>SUM(E15:E16)</f>
        <v>0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25"/>
      <c r="J14" s="25"/>
      <c r="K14" s="142"/>
    </row>
    <row r="15" spans="1:13" ht="15">
      <c r="A15" s="60" t="s">
        <v>122</v>
      </c>
      <c r="B15" s="25"/>
      <c r="C15" s="25"/>
      <c r="D15" s="25"/>
      <c r="E15" s="25"/>
      <c r="F15" s="25"/>
      <c r="G15" s="25"/>
      <c r="H15" s="25"/>
      <c r="I15" s="130">
        <f>SUM(I16:I17)</f>
        <v>0</v>
      </c>
      <c r="J15" s="130">
        <f t="shared" si="2"/>
        <v>0</v>
      </c>
      <c r="K15" s="142"/>
    </row>
    <row r="16" spans="1:13" ht="15">
      <c r="A16" s="60" t="s">
        <v>123</v>
      </c>
      <c r="B16" s="25"/>
      <c r="C16" s="25"/>
      <c r="D16" s="25"/>
      <c r="E16" s="25"/>
      <c r="F16" s="25"/>
      <c r="G16" s="25"/>
      <c r="H16" s="25"/>
      <c r="I16" s="25"/>
      <c r="J16" s="25"/>
      <c r="K16" s="142"/>
    </row>
    <row r="17" spans="1:11" ht="15">
      <c r="A17" s="60" t="s">
        <v>124</v>
      </c>
      <c r="B17" s="130">
        <f>SUM(B18:B19,B22,B23)</f>
        <v>0</v>
      </c>
      <c r="C17" s="130">
        <f>SUM(C18:C19,C22,C23)</f>
        <v>0</v>
      </c>
      <c r="D17" s="130">
        <f t="shared" ref="D17:J18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25"/>
      <c r="J17" s="25"/>
      <c r="K17" s="142"/>
    </row>
    <row r="18" spans="1:11" ht="15">
      <c r="A18" s="60" t="s">
        <v>125</v>
      </c>
      <c r="B18" s="25"/>
      <c r="C18" s="25"/>
      <c r="D18" s="25"/>
      <c r="E18" s="25"/>
      <c r="F18" s="25"/>
      <c r="G18" s="25"/>
      <c r="H18" s="25"/>
      <c r="I18" s="130">
        <f>SUM(I19:I20,I23,I24)</f>
        <v>0</v>
      </c>
      <c r="J18" s="130">
        <f t="shared" si="3"/>
        <v>0</v>
      </c>
      <c r="K18" s="142"/>
    </row>
    <row r="19" spans="1:11" ht="15">
      <c r="A19" s="60" t="s">
        <v>126</v>
      </c>
      <c r="B19" s="130">
        <f>SUM(B20:B21)</f>
        <v>0</v>
      </c>
      <c r="C19" s="130">
        <f>SUM(C20:C21)</f>
        <v>0</v>
      </c>
      <c r="D19" s="130">
        <f t="shared" ref="D19:J20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25"/>
      <c r="J19" s="25"/>
      <c r="K19" s="142"/>
    </row>
    <row r="20" spans="1:11" ht="15">
      <c r="A20" s="60" t="s">
        <v>127</v>
      </c>
      <c r="B20" s="25"/>
      <c r="C20" s="25"/>
      <c r="D20" s="25"/>
      <c r="E20" s="25"/>
      <c r="F20" s="25"/>
      <c r="G20" s="25"/>
      <c r="H20" s="25"/>
      <c r="I20" s="130">
        <f>SUM(I21:I22)</f>
        <v>0</v>
      </c>
      <c r="J20" s="130">
        <f t="shared" si="4"/>
        <v>0</v>
      </c>
      <c r="K20" s="142"/>
    </row>
    <row r="21" spans="1:11" ht="15">
      <c r="A21" s="60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42"/>
    </row>
    <row r="22" spans="1:11" ht="15">
      <c r="A22" s="60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42"/>
    </row>
    <row r="23" spans="1:11" ht="15">
      <c r="A23" s="60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42"/>
    </row>
    <row r="24" spans="1:11" ht="15">
      <c r="A24" s="59" t="s">
        <v>131</v>
      </c>
      <c r="B24" s="80">
        <f>SUM(B25:B31)</f>
        <v>0</v>
      </c>
      <c r="C24" s="80">
        <f t="shared" ref="C24:J25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25"/>
      <c r="J24" s="25"/>
      <c r="K24" s="142"/>
    </row>
    <row r="25" spans="1:11" ht="15">
      <c r="A25" s="60" t="s">
        <v>253</v>
      </c>
      <c r="B25" s="25"/>
      <c r="C25" s="25"/>
      <c r="D25" s="25"/>
      <c r="E25" s="25"/>
      <c r="F25" s="25"/>
      <c r="G25" s="25"/>
      <c r="H25" s="25"/>
      <c r="I25" s="80">
        <f t="shared" si="5"/>
        <v>0</v>
      </c>
      <c r="J25" s="80">
        <f t="shared" si="5"/>
        <v>0</v>
      </c>
      <c r="K25" s="142"/>
    </row>
    <row r="26" spans="1:11" ht="15">
      <c r="A26" s="60" t="s">
        <v>254</v>
      </c>
      <c r="B26" s="25"/>
      <c r="C26" s="25"/>
      <c r="D26" s="25"/>
      <c r="E26" s="25"/>
      <c r="F26" s="25"/>
      <c r="G26" s="25"/>
      <c r="H26" s="25"/>
      <c r="I26" s="25"/>
      <c r="J26" s="25"/>
      <c r="K26" s="142"/>
    </row>
    <row r="27" spans="1:11" ht="15">
      <c r="A27" s="60" t="s">
        <v>255</v>
      </c>
      <c r="B27" s="25"/>
      <c r="C27" s="25"/>
      <c r="D27" s="25"/>
      <c r="E27" s="25"/>
      <c r="F27" s="25"/>
      <c r="G27" s="25"/>
      <c r="H27" s="25"/>
      <c r="I27" s="25"/>
      <c r="J27" s="25"/>
      <c r="K27" s="142"/>
    </row>
    <row r="28" spans="1:11" ht="15">
      <c r="A28" s="60" t="s">
        <v>256</v>
      </c>
      <c r="B28" s="25"/>
      <c r="C28" s="25"/>
      <c r="D28" s="25"/>
      <c r="E28" s="25"/>
      <c r="F28" s="25"/>
      <c r="G28" s="25"/>
      <c r="H28" s="25"/>
      <c r="I28" s="25"/>
      <c r="J28" s="25"/>
      <c r="K28" s="142"/>
    </row>
    <row r="29" spans="1:11" ht="15">
      <c r="A29" s="60" t="s">
        <v>257</v>
      </c>
      <c r="B29" s="25"/>
      <c r="C29" s="25"/>
      <c r="D29" s="25"/>
      <c r="E29" s="25"/>
      <c r="F29" s="25"/>
      <c r="G29" s="25"/>
      <c r="H29" s="25"/>
      <c r="I29" s="25"/>
      <c r="J29" s="25"/>
      <c r="K29" s="142"/>
    </row>
    <row r="30" spans="1:11" ht="15">
      <c r="A30" s="60" t="s">
        <v>258</v>
      </c>
      <c r="B30" s="25"/>
      <c r="C30" s="25"/>
      <c r="D30" s="25"/>
      <c r="E30" s="25"/>
      <c r="F30" s="25"/>
      <c r="G30" s="25"/>
      <c r="H30" s="25"/>
      <c r="I30" s="25"/>
      <c r="J30" s="25"/>
      <c r="K30" s="142"/>
    </row>
    <row r="31" spans="1:11" ht="15">
      <c r="A31" s="60" t="s">
        <v>259</v>
      </c>
      <c r="B31" s="25"/>
      <c r="C31" s="25"/>
      <c r="D31" s="25"/>
      <c r="E31" s="25"/>
      <c r="F31" s="25"/>
      <c r="G31" s="25"/>
      <c r="H31" s="25"/>
      <c r="I31" s="25"/>
      <c r="J31" s="25"/>
      <c r="K31" s="142"/>
    </row>
    <row r="32" spans="1:11" ht="15">
      <c r="A32" s="59" t="s">
        <v>132</v>
      </c>
      <c r="B32" s="80">
        <f>SUM(B33:B35)</f>
        <v>0</v>
      </c>
      <c r="C32" s="80">
        <f>SUM(C33:C35)</f>
        <v>0</v>
      </c>
      <c r="D32" s="80">
        <f t="shared" ref="D32:J33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25"/>
      <c r="J32" s="25"/>
      <c r="K32" s="142"/>
    </row>
    <row r="33" spans="1:11" ht="15">
      <c r="A33" s="60" t="s">
        <v>260</v>
      </c>
      <c r="B33" s="25"/>
      <c r="C33" s="25"/>
      <c r="D33" s="25"/>
      <c r="E33" s="25"/>
      <c r="F33" s="25"/>
      <c r="G33" s="25"/>
      <c r="H33" s="25"/>
      <c r="I33" s="80">
        <f>SUM(I34:I36)</f>
        <v>0</v>
      </c>
      <c r="J33" s="80">
        <f t="shared" si="6"/>
        <v>0</v>
      </c>
      <c r="K33" s="142"/>
    </row>
    <row r="34" spans="1:11" ht="15">
      <c r="A34" s="60" t="s">
        <v>261</v>
      </c>
      <c r="B34" s="25"/>
      <c r="C34" s="25"/>
      <c r="D34" s="25"/>
      <c r="E34" s="25"/>
      <c r="F34" s="25"/>
      <c r="G34" s="25"/>
      <c r="H34" s="25"/>
      <c r="I34" s="25"/>
      <c r="J34" s="25"/>
      <c r="K34" s="142"/>
    </row>
    <row r="35" spans="1:11" ht="15">
      <c r="A35" s="60" t="s">
        <v>262</v>
      </c>
      <c r="B35" s="25"/>
      <c r="C35" s="25"/>
      <c r="D35" s="25"/>
      <c r="E35" s="25"/>
      <c r="F35" s="25"/>
      <c r="G35" s="25"/>
      <c r="H35" s="25"/>
      <c r="I35" s="25"/>
      <c r="J35" s="25"/>
      <c r="K35" s="142"/>
    </row>
    <row r="36" spans="1:11" ht="15">
      <c r="A36" s="59" t="s">
        <v>133</v>
      </c>
      <c r="B36" s="80">
        <f t="shared" ref="B36:J37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25"/>
      <c r="J36" s="25"/>
      <c r="K36" s="142"/>
    </row>
    <row r="37" spans="1:11" ht="15">
      <c r="A37" s="60" t="s">
        <v>134</v>
      </c>
      <c r="B37" s="25"/>
      <c r="C37" s="25"/>
      <c r="D37" s="25"/>
      <c r="E37" s="25"/>
      <c r="F37" s="25"/>
      <c r="G37" s="25"/>
      <c r="H37" s="25"/>
      <c r="I37" s="80">
        <f t="shared" si="7"/>
        <v>0</v>
      </c>
      <c r="J37" s="80">
        <f t="shared" si="7"/>
        <v>0</v>
      </c>
      <c r="K37" s="142"/>
    </row>
    <row r="38" spans="1:11" ht="15">
      <c r="A38" s="60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42"/>
    </row>
    <row r="39" spans="1:11" ht="15">
      <c r="A39" s="60" t="s">
        <v>136</v>
      </c>
      <c r="B39" s="130">
        <f t="shared" ref="B39:J40" si="8">SUM(B40:B41)</f>
        <v>0</v>
      </c>
      <c r="C39" s="130">
        <f t="shared" si="8"/>
        <v>0</v>
      </c>
      <c r="D39" s="130">
        <f t="shared" si="8"/>
        <v>0</v>
      </c>
      <c r="E39" s="130">
        <f t="shared" si="8"/>
        <v>0</v>
      </c>
      <c r="F39" s="130">
        <f t="shared" si="8"/>
        <v>0</v>
      </c>
      <c r="G39" s="130">
        <f t="shared" si="8"/>
        <v>0</v>
      </c>
      <c r="H39" s="130">
        <f t="shared" si="8"/>
        <v>0</v>
      </c>
      <c r="I39" s="25"/>
      <c r="J39" s="25"/>
      <c r="K39" s="142"/>
    </row>
    <row r="40" spans="1:11" ht="30">
      <c r="A40" s="60" t="s">
        <v>404</v>
      </c>
      <c r="B40" s="25"/>
      <c r="C40" s="25"/>
      <c r="D40" s="25"/>
      <c r="E40" s="25"/>
      <c r="F40" s="25"/>
      <c r="G40" s="25"/>
      <c r="H40" s="25"/>
      <c r="I40" s="130">
        <f t="shared" si="8"/>
        <v>0</v>
      </c>
      <c r="J40" s="130">
        <f t="shared" si="8"/>
        <v>0</v>
      </c>
      <c r="K40" s="142"/>
    </row>
    <row r="41" spans="1:11" ht="15">
      <c r="A41" s="60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42"/>
    </row>
    <row r="42" spans="1:11" ht="15">
      <c r="A42" s="60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42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5"/>
      <c r="J43" s="25"/>
    </row>
    <row r="44" spans="1:11" s="22" customFormat="1" ht="15">
      <c r="I44" s="23"/>
      <c r="J44" s="23"/>
    </row>
    <row r="45" spans="1:11" s="22" customFormat="1">
      <c r="A45" s="24"/>
    </row>
    <row r="46" spans="1:11" s="2" customFormat="1" ht="15">
      <c r="A46" s="69" t="s">
        <v>107</v>
      </c>
      <c r="D46" s="5"/>
      <c r="I46" s="22"/>
      <c r="J46" s="22"/>
    </row>
    <row r="47" spans="1:11" s="2" customFormat="1" ht="15">
      <c r="D47"/>
      <c r="E47"/>
      <c r="F47"/>
      <c r="G47"/>
    </row>
    <row r="48" spans="1:11" s="2" customFormat="1" ht="15">
      <c r="B48" s="68"/>
      <c r="C48" s="68"/>
      <c r="F48" s="68"/>
      <c r="G48" s="71"/>
      <c r="H48" s="68"/>
      <c r="I48"/>
    </row>
    <row r="49" spans="1:10" s="2" customFormat="1" ht="15">
      <c r="B49" s="67" t="s">
        <v>263</v>
      </c>
      <c r="F49" s="12" t="s">
        <v>268</v>
      </c>
      <c r="G49" s="70"/>
      <c r="I49"/>
      <c r="J49"/>
    </row>
    <row r="50" spans="1:10" s="2" customFormat="1" ht="15">
      <c r="B50" s="64" t="s">
        <v>139</v>
      </c>
      <c r="F50" s="2" t="s">
        <v>264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  <c r="I52"/>
      <c r="J52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"/>
      <c r="J53" s="2"/>
    </row>
    <row r="54" spans="1:10" ht="15">
      <c r="I54" s="23"/>
      <c r="J54" s="23"/>
    </row>
  </sheetData>
  <mergeCells count="7">
    <mergeCell ref="B7:C7"/>
    <mergeCell ref="D7:E7"/>
    <mergeCell ref="F7:G7"/>
    <mergeCell ref="I8:J8"/>
    <mergeCell ref="I1:J1"/>
    <mergeCell ref="I3:J3"/>
    <mergeCell ref="B4:F4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J45"/>
  <sheetViews>
    <sheetView view="pageBreakPreview" topLeftCell="C1" zoomScale="80" zoomScaleNormal="80" zoomScaleSheetLayoutView="80" workbookViewId="0">
      <selection activeCell="D21" sqref="D21"/>
    </sheetView>
  </sheetViews>
  <sheetFormatPr defaultRowHeight="12.75"/>
  <cols>
    <col min="1" max="1" width="6" style="278" customWidth="1"/>
    <col min="2" max="2" width="21.140625" style="278" customWidth="1"/>
    <col min="3" max="3" width="58.7109375" style="278" customWidth="1"/>
    <col min="4" max="4" width="27.28515625" style="278" customWidth="1"/>
    <col min="5" max="5" width="24" style="278" customWidth="1"/>
    <col min="6" max="6" width="22" style="278" customWidth="1"/>
    <col min="7" max="7" width="25.28515625" style="278" customWidth="1"/>
    <col min="8" max="8" width="18.28515625" style="534" customWidth="1"/>
    <col min="9" max="9" width="30.42578125" style="278" customWidth="1"/>
    <col min="10" max="16384" width="9.140625" style="278"/>
  </cols>
  <sheetData>
    <row r="1" spans="1:10" ht="15">
      <c r="A1" s="519" t="s">
        <v>493</v>
      </c>
      <c r="B1" s="519"/>
      <c r="C1" s="277"/>
      <c r="D1" s="277"/>
      <c r="E1" s="277"/>
      <c r="F1" s="277"/>
      <c r="G1" s="277"/>
      <c r="H1" s="445"/>
      <c r="I1" s="343" t="s">
        <v>109</v>
      </c>
    </row>
    <row r="2" spans="1:10" ht="15">
      <c r="A2" s="286" t="s">
        <v>140</v>
      </c>
      <c r="B2" s="286"/>
      <c r="C2" s="277"/>
      <c r="D2" s="277"/>
      <c r="E2" s="277"/>
      <c r="F2" s="277"/>
      <c r="G2" s="277"/>
      <c r="H2" s="445"/>
      <c r="I2" s="477" t="s">
        <v>533</v>
      </c>
      <c r="J2" s="478"/>
    </row>
    <row r="3" spans="1:10" ht="15">
      <c r="A3" s="277"/>
      <c r="B3" s="277"/>
      <c r="C3" s="277"/>
      <c r="D3" s="277"/>
      <c r="E3" s="277"/>
      <c r="F3" s="277"/>
      <c r="G3" s="277"/>
      <c r="H3" s="445"/>
      <c r="I3" s="447"/>
    </row>
    <row r="4" spans="1:10" ht="15">
      <c r="A4" s="520" t="s">
        <v>269</v>
      </c>
      <c r="B4" s="520"/>
      <c r="C4" s="520"/>
      <c r="D4" s="520"/>
      <c r="E4" s="275"/>
      <c r="F4" s="276"/>
      <c r="G4" s="277"/>
      <c r="H4" s="445"/>
      <c r="I4" s="276"/>
    </row>
    <row r="5" spans="1:10" ht="15">
      <c r="A5" s="274">
        <f>'[3]ფორმა N1'!A5</f>
        <v>0</v>
      </c>
      <c r="B5" s="274"/>
      <c r="C5" s="275"/>
      <c r="D5" s="275"/>
      <c r="E5" s="275"/>
      <c r="F5" s="276"/>
      <c r="G5" s="277"/>
      <c r="H5" s="445"/>
      <c r="I5" s="276"/>
    </row>
    <row r="6" spans="1:10">
      <c r="A6" s="521"/>
      <c r="B6" s="521"/>
      <c r="C6" s="522"/>
      <c r="D6" s="522"/>
      <c r="E6" s="522"/>
      <c r="F6" s="277"/>
      <c r="G6" s="277"/>
      <c r="H6" s="445"/>
      <c r="I6" s="277"/>
    </row>
    <row r="7" spans="1:10" ht="60">
      <c r="A7" s="523" t="s">
        <v>64</v>
      </c>
      <c r="B7" s="523" t="s">
        <v>484</v>
      </c>
      <c r="C7" s="524" t="s">
        <v>485</v>
      </c>
      <c r="D7" s="524" t="s">
        <v>486</v>
      </c>
      <c r="E7" s="524" t="s">
        <v>487</v>
      </c>
      <c r="F7" s="524" t="s">
        <v>365</v>
      </c>
      <c r="G7" s="524" t="s">
        <v>488</v>
      </c>
      <c r="H7" s="525" t="s">
        <v>489</v>
      </c>
      <c r="I7" s="524" t="s">
        <v>490</v>
      </c>
    </row>
    <row r="8" spans="1:10" ht="15">
      <c r="A8" s="523">
        <v>1</v>
      </c>
      <c r="B8" s="523">
        <v>2</v>
      </c>
      <c r="C8" s="523">
        <v>3</v>
      </c>
      <c r="D8" s="524">
        <v>4</v>
      </c>
      <c r="E8" s="523">
        <v>5</v>
      </c>
      <c r="F8" s="524">
        <v>6</v>
      </c>
      <c r="G8" s="523">
        <v>7</v>
      </c>
      <c r="H8" s="525">
        <v>8</v>
      </c>
      <c r="I8" s="524">
        <v>9</v>
      </c>
    </row>
    <row r="9" spans="1:10" ht="15">
      <c r="A9" s="509">
        <v>1</v>
      </c>
      <c r="B9" s="509" t="s">
        <v>567</v>
      </c>
      <c r="C9" s="492" t="s">
        <v>568</v>
      </c>
      <c r="D9" s="492" t="s">
        <v>569</v>
      </c>
      <c r="E9" s="492" t="s">
        <v>577</v>
      </c>
      <c r="F9" s="492">
        <v>85</v>
      </c>
      <c r="G9" s="492">
        <v>1500</v>
      </c>
      <c r="H9" s="508" t="s">
        <v>570</v>
      </c>
      <c r="I9" s="492" t="s">
        <v>571</v>
      </c>
    </row>
    <row r="10" spans="1:10" ht="15">
      <c r="A10" s="509">
        <v>2</v>
      </c>
      <c r="B10" s="509" t="s">
        <v>567</v>
      </c>
      <c r="C10" s="492" t="s">
        <v>572</v>
      </c>
      <c r="D10" s="492" t="s">
        <v>573</v>
      </c>
      <c r="E10" s="492" t="s">
        <v>577</v>
      </c>
      <c r="F10" s="492">
        <v>73.63</v>
      </c>
      <c r="G10" s="492">
        <v>600</v>
      </c>
      <c r="H10" s="508">
        <v>61002002191</v>
      </c>
      <c r="I10" s="492" t="s">
        <v>574</v>
      </c>
    </row>
    <row r="11" spans="1:10" ht="15">
      <c r="A11" s="509">
        <v>3</v>
      </c>
      <c r="B11" s="509" t="s">
        <v>567</v>
      </c>
      <c r="C11" s="492" t="s">
        <v>575</v>
      </c>
      <c r="D11" s="492" t="s">
        <v>576</v>
      </c>
      <c r="E11" s="492" t="s">
        <v>577</v>
      </c>
      <c r="F11" s="492">
        <v>30</v>
      </c>
      <c r="G11" s="492">
        <v>200</v>
      </c>
      <c r="H11" s="508" t="s">
        <v>578</v>
      </c>
      <c r="I11" s="492" t="s">
        <v>579</v>
      </c>
    </row>
    <row r="12" spans="1:10" ht="15">
      <c r="A12" s="509">
        <v>4</v>
      </c>
      <c r="B12" s="509" t="s">
        <v>567</v>
      </c>
      <c r="C12" s="492" t="s">
        <v>580</v>
      </c>
      <c r="D12" s="492" t="s">
        <v>581</v>
      </c>
      <c r="E12" s="492" t="s">
        <v>577</v>
      </c>
      <c r="F12" s="492">
        <v>100</v>
      </c>
      <c r="G12" s="492">
        <v>600</v>
      </c>
      <c r="H12" s="508" t="s">
        <v>582</v>
      </c>
      <c r="I12" s="492" t="s">
        <v>583</v>
      </c>
    </row>
    <row r="13" spans="1:10" ht="15">
      <c r="A13" s="509">
        <v>5</v>
      </c>
      <c r="B13" s="509" t="s">
        <v>567</v>
      </c>
      <c r="C13" s="492" t="s">
        <v>584</v>
      </c>
      <c r="D13" s="492" t="s">
        <v>585</v>
      </c>
      <c r="E13" s="492" t="s">
        <v>577</v>
      </c>
      <c r="F13" s="492">
        <v>100</v>
      </c>
      <c r="G13" s="492">
        <v>500</v>
      </c>
      <c r="H13" s="508">
        <v>57001006012</v>
      </c>
      <c r="I13" s="492" t="s">
        <v>586</v>
      </c>
    </row>
    <row r="14" spans="1:10" ht="15">
      <c r="A14" s="509">
        <v>6</v>
      </c>
      <c r="B14" s="509" t="s">
        <v>567</v>
      </c>
      <c r="C14" s="492" t="s">
        <v>638</v>
      </c>
      <c r="D14" s="492" t="s">
        <v>639</v>
      </c>
      <c r="E14" s="492" t="s">
        <v>640</v>
      </c>
      <c r="F14" s="492">
        <v>80</v>
      </c>
      <c r="G14" s="492">
        <v>500</v>
      </c>
      <c r="H14" s="508">
        <v>19001036563</v>
      </c>
      <c r="I14" s="492" t="s">
        <v>641</v>
      </c>
    </row>
    <row r="15" spans="1:10" ht="15">
      <c r="A15" s="509">
        <v>7</v>
      </c>
      <c r="B15" s="509" t="s">
        <v>567</v>
      </c>
      <c r="C15" s="492" t="s">
        <v>642</v>
      </c>
      <c r="D15" s="492" t="s">
        <v>643</v>
      </c>
      <c r="E15" s="492" t="s">
        <v>644</v>
      </c>
      <c r="F15" s="492">
        <v>60</v>
      </c>
      <c r="G15" s="492">
        <v>625</v>
      </c>
      <c r="H15" s="508" t="s">
        <v>665</v>
      </c>
      <c r="I15" s="492" t="s">
        <v>645</v>
      </c>
    </row>
    <row r="16" spans="1:10" ht="30">
      <c r="A16" s="509">
        <v>8</v>
      </c>
      <c r="B16" s="509" t="s">
        <v>567</v>
      </c>
      <c r="C16" s="492" t="s">
        <v>646</v>
      </c>
      <c r="D16" s="492" t="s">
        <v>647</v>
      </c>
      <c r="E16" s="492" t="s">
        <v>644</v>
      </c>
      <c r="F16" s="492">
        <v>123.7</v>
      </c>
      <c r="G16" s="492">
        <v>2500</v>
      </c>
      <c r="H16" s="508" t="s">
        <v>666</v>
      </c>
      <c r="I16" s="492" t="s">
        <v>648</v>
      </c>
    </row>
    <row r="17" spans="1:9" ht="15">
      <c r="A17" s="509">
        <v>9</v>
      </c>
      <c r="B17" s="509" t="s">
        <v>567</v>
      </c>
      <c r="C17" s="492" t="s">
        <v>650</v>
      </c>
      <c r="D17" s="492" t="s">
        <v>651</v>
      </c>
      <c r="E17" s="492" t="s">
        <v>644</v>
      </c>
      <c r="F17" s="492">
        <v>100</v>
      </c>
      <c r="G17" s="492">
        <v>1200</v>
      </c>
      <c r="H17" s="508" t="s">
        <v>667</v>
      </c>
      <c r="I17" s="492" t="s">
        <v>649</v>
      </c>
    </row>
    <row r="18" spans="1:9" ht="15">
      <c r="A18" s="509">
        <v>10</v>
      </c>
      <c r="B18" s="509" t="s">
        <v>567</v>
      </c>
      <c r="C18" s="492" t="s">
        <v>653</v>
      </c>
      <c r="D18" s="492" t="s">
        <v>654</v>
      </c>
      <c r="E18" s="492" t="s">
        <v>644</v>
      </c>
      <c r="F18" s="492">
        <v>40</v>
      </c>
      <c r="G18" s="492">
        <v>400</v>
      </c>
      <c r="H18" s="508">
        <v>20001001803</v>
      </c>
      <c r="I18" s="492" t="s">
        <v>652</v>
      </c>
    </row>
    <row r="19" spans="1:9" ht="15">
      <c r="A19" s="509">
        <v>11</v>
      </c>
      <c r="B19" s="509" t="s">
        <v>567</v>
      </c>
      <c r="C19" s="492" t="s">
        <v>656</v>
      </c>
      <c r="D19" s="492" t="s">
        <v>707</v>
      </c>
      <c r="E19" s="492" t="s">
        <v>692</v>
      </c>
      <c r="F19" s="492">
        <v>205</v>
      </c>
      <c r="G19" s="492">
        <v>300</v>
      </c>
      <c r="H19" s="508">
        <v>233104388</v>
      </c>
      <c r="I19" s="492" t="s">
        <v>655</v>
      </c>
    </row>
    <row r="20" spans="1:9" ht="15">
      <c r="A20" s="509">
        <v>12</v>
      </c>
      <c r="B20" s="509" t="s">
        <v>567</v>
      </c>
      <c r="C20" s="492" t="s">
        <v>658</v>
      </c>
      <c r="D20" s="492" t="s">
        <v>659</v>
      </c>
      <c r="E20" s="492" t="s">
        <v>644</v>
      </c>
      <c r="F20" s="492">
        <v>140</v>
      </c>
      <c r="G20" s="492">
        <v>400</v>
      </c>
      <c r="H20" s="508">
        <v>36001020527</v>
      </c>
      <c r="I20" s="492" t="s">
        <v>657</v>
      </c>
    </row>
    <row r="21" spans="1:9" ht="15">
      <c r="A21" s="509">
        <v>13</v>
      </c>
      <c r="B21" s="509" t="s">
        <v>567</v>
      </c>
      <c r="C21" s="492" t="s">
        <v>662</v>
      </c>
      <c r="D21" s="492" t="s">
        <v>661</v>
      </c>
      <c r="E21" s="492" t="s">
        <v>644</v>
      </c>
      <c r="F21" s="492">
        <v>150</v>
      </c>
      <c r="G21" s="492">
        <v>700</v>
      </c>
      <c r="H21" s="508" t="s">
        <v>664</v>
      </c>
      <c r="I21" s="492" t="s">
        <v>660</v>
      </c>
    </row>
    <row r="22" spans="1:9" ht="15">
      <c r="A22" s="509">
        <v>14</v>
      </c>
      <c r="B22" s="509" t="s">
        <v>567</v>
      </c>
      <c r="C22" s="492" t="s">
        <v>670</v>
      </c>
      <c r="D22" s="492" t="s">
        <v>669</v>
      </c>
      <c r="E22" s="492" t="s">
        <v>640</v>
      </c>
      <c r="F22" s="492">
        <v>100.32</v>
      </c>
      <c r="G22" s="492">
        <v>1750</v>
      </c>
      <c r="H22" s="508" t="s">
        <v>668</v>
      </c>
      <c r="I22" s="492" t="s">
        <v>663</v>
      </c>
    </row>
    <row r="23" spans="1:9" ht="15">
      <c r="A23" s="509">
        <v>15</v>
      </c>
      <c r="B23" s="509" t="s">
        <v>567</v>
      </c>
      <c r="C23" s="492" t="s">
        <v>674</v>
      </c>
      <c r="D23" s="492" t="s">
        <v>673</v>
      </c>
      <c r="E23" s="492" t="s">
        <v>644</v>
      </c>
      <c r="F23" s="492">
        <v>35</v>
      </c>
      <c r="G23" s="492">
        <v>300</v>
      </c>
      <c r="H23" s="508" t="s">
        <v>672</v>
      </c>
      <c r="I23" s="492" t="s">
        <v>671</v>
      </c>
    </row>
    <row r="24" spans="1:9" ht="15">
      <c r="A24" s="509">
        <v>16</v>
      </c>
      <c r="B24" s="509" t="s">
        <v>567</v>
      </c>
      <c r="C24" s="492" t="s">
        <v>678</v>
      </c>
      <c r="D24" s="492" t="s">
        <v>677</v>
      </c>
      <c r="E24" s="492" t="s">
        <v>640</v>
      </c>
      <c r="F24" s="492">
        <v>86.86</v>
      </c>
      <c r="G24" s="492">
        <v>1000</v>
      </c>
      <c r="H24" s="508" t="s">
        <v>676</v>
      </c>
      <c r="I24" s="492" t="s">
        <v>675</v>
      </c>
    </row>
    <row r="25" spans="1:9" ht="15">
      <c r="A25" s="509">
        <v>17</v>
      </c>
      <c r="B25" s="509" t="s">
        <v>567</v>
      </c>
      <c r="C25" s="492" t="s">
        <v>679</v>
      </c>
      <c r="D25" s="492" t="s">
        <v>680</v>
      </c>
      <c r="E25" s="492" t="s">
        <v>640</v>
      </c>
      <c r="F25" s="492">
        <v>96.94</v>
      </c>
      <c r="G25" s="492">
        <v>1250</v>
      </c>
      <c r="H25" s="508" t="s">
        <v>681</v>
      </c>
      <c r="I25" s="492" t="s">
        <v>682</v>
      </c>
    </row>
    <row r="26" spans="1:9" ht="15">
      <c r="A26" s="509">
        <v>18</v>
      </c>
      <c r="B26" s="509" t="s">
        <v>567</v>
      </c>
      <c r="C26" s="492" t="s">
        <v>695</v>
      </c>
      <c r="D26" s="492" t="s">
        <v>696</v>
      </c>
      <c r="E26" s="492" t="s">
        <v>697</v>
      </c>
      <c r="F26" s="492">
        <v>137</v>
      </c>
      <c r="G26" s="492">
        <v>250</v>
      </c>
      <c r="H26" s="508" t="s">
        <v>698</v>
      </c>
      <c r="I26" s="492" t="s">
        <v>699</v>
      </c>
    </row>
    <row r="27" spans="1:9" ht="15">
      <c r="A27" s="509">
        <v>19</v>
      </c>
      <c r="B27" s="509" t="s">
        <v>567</v>
      </c>
      <c r="C27" s="492" t="s">
        <v>686</v>
      </c>
      <c r="D27" s="492" t="s">
        <v>685</v>
      </c>
      <c r="E27" s="492" t="s">
        <v>688</v>
      </c>
      <c r="F27" s="492">
        <v>45</v>
      </c>
      <c r="G27" s="492">
        <v>315</v>
      </c>
      <c r="H27" s="508" t="s">
        <v>684</v>
      </c>
      <c r="I27" s="492" t="s">
        <v>683</v>
      </c>
    </row>
    <row r="28" spans="1:9" ht="15">
      <c r="A28" s="509">
        <v>20</v>
      </c>
      <c r="B28" s="509" t="s">
        <v>567</v>
      </c>
      <c r="C28" s="492" t="s">
        <v>687</v>
      </c>
      <c r="D28" s="492" t="s">
        <v>689</v>
      </c>
      <c r="E28" s="492" t="s">
        <v>644</v>
      </c>
      <c r="F28" s="492">
        <v>48.5</v>
      </c>
      <c r="G28" s="492">
        <v>700</v>
      </c>
      <c r="H28" s="508" t="s">
        <v>690</v>
      </c>
      <c r="I28" s="492" t="s">
        <v>691</v>
      </c>
    </row>
    <row r="29" spans="1:9" ht="15">
      <c r="A29" s="509">
        <v>21</v>
      </c>
      <c r="B29" s="509" t="s">
        <v>567</v>
      </c>
      <c r="C29" s="492" t="s">
        <v>700</v>
      </c>
      <c r="D29" s="492" t="s">
        <v>708</v>
      </c>
      <c r="E29" s="492" t="s">
        <v>701</v>
      </c>
      <c r="F29" s="492">
        <v>30</v>
      </c>
      <c r="G29" s="492">
        <v>640</v>
      </c>
      <c r="H29" s="508" t="s">
        <v>709</v>
      </c>
      <c r="I29" s="492" t="s">
        <v>702</v>
      </c>
    </row>
    <row r="30" spans="1:9" ht="15">
      <c r="A30" s="509"/>
      <c r="B30" s="284"/>
      <c r="C30" s="284"/>
      <c r="D30" s="284"/>
      <c r="E30" s="284"/>
      <c r="F30" s="284"/>
      <c r="G30" s="284"/>
      <c r="H30" s="526"/>
      <c r="I30" s="284"/>
    </row>
    <row r="31" spans="1:9" ht="15">
      <c r="A31" s="285"/>
      <c r="B31" s="285"/>
      <c r="C31" s="284"/>
      <c r="D31" s="492"/>
      <c r="E31" s="284"/>
      <c r="F31" s="284"/>
      <c r="G31" s="284"/>
      <c r="H31" s="526"/>
      <c r="I31" s="284"/>
    </row>
    <row r="32" spans="1:9" ht="15">
      <c r="A32" s="286"/>
      <c r="B32" s="286"/>
      <c r="C32" s="284"/>
      <c r="D32" s="286"/>
      <c r="E32" s="286"/>
      <c r="F32" s="288"/>
      <c r="G32" s="286"/>
      <c r="H32" s="527"/>
      <c r="I32" s="286"/>
    </row>
    <row r="33" spans="1:8" ht="15">
      <c r="A33" s="286"/>
      <c r="B33" s="286"/>
      <c r="C33" s="287" t="s">
        <v>107</v>
      </c>
      <c r="D33" s="528"/>
      <c r="E33" s="528"/>
      <c r="G33" s="289"/>
      <c r="H33" s="529"/>
    </row>
    <row r="34" spans="1:8" ht="15" customHeight="1">
      <c r="C34" s="286"/>
      <c r="D34" s="530" t="s">
        <v>263</v>
      </c>
      <c r="E34" s="530"/>
      <c r="G34" s="531" t="s">
        <v>491</v>
      </c>
      <c r="H34" s="531"/>
    </row>
    <row r="35" spans="1:8" ht="15">
      <c r="C35" s="286"/>
      <c r="D35" s="286"/>
      <c r="E35" s="286"/>
      <c r="G35" s="532"/>
      <c r="H35" s="532"/>
    </row>
    <row r="36" spans="1:8" ht="15">
      <c r="C36" s="286"/>
      <c r="D36" s="533" t="s">
        <v>139</v>
      </c>
      <c r="E36" s="533"/>
      <c r="G36" s="532"/>
      <c r="H36" s="532"/>
    </row>
    <row r="37" spans="1:8" ht="15">
      <c r="C37" s="286"/>
    </row>
    <row r="45" spans="1:8">
      <c r="G45" s="535" t="s">
        <v>587</v>
      </c>
      <c r="H45" s="536"/>
    </row>
  </sheetData>
  <mergeCells count="6">
    <mergeCell ref="I2:J2"/>
    <mergeCell ref="G45:H45"/>
    <mergeCell ref="D33:E33"/>
    <mergeCell ref="D34:E34"/>
    <mergeCell ref="G34:H36"/>
    <mergeCell ref="D36:E36"/>
  </mergeCells>
  <dataValidations count="1">
    <dataValidation type="list" allowBlank="1" showInputMessage="1" showErrorMessage="1" sqref="B9:B2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K35"/>
  <sheetViews>
    <sheetView view="pageBreakPreview" zoomScale="80" zoomScaleNormal="100" zoomScaleSheetLayoutView="80" workbookViewId="0">
      <selection activeCell="K11" sqref="K11"/>
    </sheetView>
  </sheetViews>
  <sheetFormatPr defaultRowHeight="12.75"/>
  <cols>
    <col min="1" max="1" width="6.85546875" style="278" customWidth="1"/>
    <col min="2" max="2" width="14.85546875" style="278" customWidth="1"/>
    <col min="3" max="3" width="21.140625" style="278" customWidth="1"/>
    <col min="4" max="5" width="12.7109375" style="278" customWidth="1"/>
    <col min="6" max="6" width="13.42578125" style="278" bestFit="1" customWidth="1"/>
    <col min="7" max="7" width="15.28515625" style="278" customWidth="1"/>
    <col min="8" max="8" width="23.85546875" style="278" customWidth="1"/>
    <col min="9" max="9" width="12.140625" style="278" bestFit="1" customWidth="1"/>
    <col min="10" max="10" width="19" style="278" customWidth="1"/>
    <col min="11" max="11" width="28.85546875" style="278" customWidth="1"/>
    <col min="12" max="16384" width="9.140625" style="278"/>
  </cols>
  <sheetData>
    <row r="1" spans="1:11" s="191" customFormat="1" ht="15">
      <c r="A1" s="188" t="s">
        <v>300</v>
      </c>
      <c r="B1" s="188"/>
      <c r="C1" s="188"/>
      <c r="D1" s="189"/>
      <c r="E1" s="189"/>
      <c r="F1" s="189"/>
      <c r="G1" s="189"/>
      <c r="H1" s="189"/>
      <c r="I1" s="189"/>
      <c r="J1" s="189"/>
      <c r="K1" s="268" t="s">
        <v>109</v>
      </c>
    </row>
    <row r="2" spans="1:11" s="191" customFormat="1" ht="15">
      <c r="A2" s="145" t="s">
        <v>140</v>
      </c>
      <c r="B2" s="145"/>
      <c r="C2" s="145"/>
      <c r="D2" s="189"/>
      <c r="E2" s="189"/>
      <c r="F2" s="189"/>
      <c r="G2" s="189"/>
      <c r="H2" s="189"/>
      <c r="I2" s="189"/>
      <c r="J2" s="189"/>
      <c r="K2" s="447" t="s">
        <v>533</v>
      </c>
    </row>
    <row r="3" spans="1:11" s="191" customFormat="1" ht="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8"/>
    </row>
    <row r="4" spans="1:11" s="191" customFormat="1" ht="15">
      <c r="A4" s="111" t="s">
        <v>269</v>
      </c>
      <c r="B4" s="111"/>
      <c r="C4" s="111"/>
      <c r="D4" s="466" t="s">
        <v>512</v>
      </c>
      <c r="E4" s="466"/>
      <c r="F4" s="466"/>
      <c r="G4" s="466"/>
      <c r="H4" s="466"/>
      <c r="I4" s="189"/>
      <c r="J4" s="189"/>
      <c r="K4" s="189"/>
    </row>
    <row r="5" spans="1:11" ht="15">
      <c r="A5" s="274">
        <f>'ფორმა N1'!A5</f>
        <v>0</v>
      </c>
      <c r="B5" s="274"/>
      <c r="C5" s="274"/>
      <c r="D5" s="275"/>
      <c r="E5" s="275"/>
      <c r="F5" s="275"/>
      <c r="G5" s="276"/>
      <c r="H5" s="277"/>
      <c r="I5" s="277"/>
      <c r="J5" s="277"/>
      <c r="K5" s="276"/>
    </row>
    <row r="6" spans="1:11" s="191" customFormat="1">
      <c r="A6" s="139"/>
      <c r="B6" s="139"/>
      <c r="C6" s="139"/>
      <c r="D6" s="279"/>
      <c r="E6" s="279"/>
      <c r="F6" s="279"/>
      <c r="G6" s="189"/>
      <c r="H6" s="189"/>
      <c r="I6" s="189"/>
      <c r="J6" s="189"/>
      <c r="K6" s="189"/>
    </row>
    <row r="7" spans="1:11" s="191" customFormat="1" ht="67.5" customHeight="1">
      <c r="A7" s="280" t="s">
        <v>64</v>
      </c>
      <c r="B7" s="280" t="s">
        <v>484</v>
      </c>
      <c r="C7" s="280" t="s">
        <v>243</v>
      </c>
      <c r="D7" s="281" t="s">
        <v>240</v>
      </c>
      <c r="E7" s="281" t="s">
        <v>241</v>
      </c>
      <c r="F7" s="281" t="s">
        <v>340</v>
      </c>
      <c r="G7" s="281" t="s">
        <v>242</v>
      </c>
      <c r="H7" s="281" t="s">
        <v>492</v>
      </c>
      <c r="I7" s="281" t="s">
        <v>239</v>
      </c>
      <c r="J7" s="281" t="s">
        <v>489</v>
      </c>
      <c r="K7" s="281" t="s">
        <v>490</v>
      </c>
    </row>
    <row r="8" spans="1:11" s="191" customFormat="1" ht="15">
      <c r="A8" s="280">
        <v>1</v>
      </c>
      <c r="B8" s="280">
        <v>2</v>
      </c>
      <c r="C8" s="280">
        <v>3</v>
      </c>
      <c r="D8" s="281">
        <v>4</v>
      </c>
      <c r="E8" s="280">
        <v>5</v>
      </c>
      <c r="F8" s="281">
        <v>6</v>
      </c>
      <c r="G8" s="280">
        <v>7</v>
      </c>
      <c r="H8" s="281">
        <v>8</v>
      </c>
      <c r="I8" s="280">
        <v>9</v>
      </c>
      <c r="J8" s="280">
        <v>10</v>
      </c>
      <c r="K8" s="281">
        <v>11</v>
      </c>
    </row>
    <row r="9" spans="1:11" s="191" customFormat="1" ht="15">
      <c r="A9" s="282">
        <v>1</v>
      </c>
      <c r="B9" s="282"/>
      <c r="C9" s="282"/>
      <c r="D9" s="283"/>
      <c r="E9" s="283"/>
      <c r="F9" s="283"/>
      <c r="G9" s="283"/>
      <c r="H9" s="283"/>
      <c r="I9" s="283"/>
      <c r="J9" s="283"/>
      <c r="K9" s="283"/>
    </row>
    <row r="10" spans="1:11" s="191" customFormat="1" ht="15">
      <c r="A10" s="282">
        <v>2</v>
      </c>
      <c r="B10" s="282"/>
      <c r="C10" s="282"/>
      <c r="D10" s="283"/>
      <c r="E10" s="283"/>
      <c r="F10" s="283"/>
      <c r="G10" s="283"/>
      <c r="H10" s="283"/>
      <c r="I10" s="283"/>
      <c r="J10" s="283"/>
      <c r="K10" s="283"/>
    </row>
    <row r="11" spans="1:11" s="191" customFormat="1" ht="15">
      <c r="A11" s="282">
        <v>3</v>
      </c>
      <c r="B11" s="282"/>
      <c r="C11" s="282"/>
      <c r="D11" s="283"/>
      <c r="E11" s="283"/>
      <c r="F11" s="283"/>
      <c r="G11" s="283"/>
      <c r="H11" s="283"/>
      <c r="I11" s="283"/>
      <c r="J11" s="283"/>
      <c r="K11" s="283"/>
    </row>
    <row r="12" spans="1:11" s="191" customFormat="1" ht="15">
      <c r="A12" s="282">
        <v>4</v>
      </c>
      <c r="B12" s="282"/>
      <c r="C12" s="282"/>
      <c r="D12" s="283"/>
      <c r="E12" s="283"/>
      <c r="F12" s="283"/>
      <c r="G12" s="283"/>
      <c r="H12" s="283"/>
      <c r="I12" s="283"/>
      <c r="J12" s="283"/>
      <c r="K12" s="283"/>
    </row>
    <row r="13" spans="1:11" s="191" customFormat="1" ht="15">
      <c r="A13" s="282">
        <v>5</v>
      </c>
      <c r="B13" s="282"/>
      <c r="C13" s="282"/>
      <c r="D13" s="283"/>
      <c r="E13" s="283"/>
      <c r="F13" s="283"/>
      <c r="G13" s="283"/>
      <c r="H13" s="283"/>
      <c r="I13" s="283"/>
      <c r="J13" s="283"/>
      <c r="K13" s="283"/>
    </row>
    <row r="14" spans="1:11" s="191" customFormat="1" ht="15">
      <c r="A14" s="282">
        <v>6</v>
      </c>
      <c r="B14" s="282"/>
      <c r="C14" s="282"/>
      <c r="D14" s="283"/>
      <c r="E14" s="283"/>
      <c r="F14" s="283"/>
      <c r="G14" s="283"/>
      <c r="H14" s="283"/>
      <c r="I14" s="283"/>
      <c r="J14" s="283"/>
      <c r="K14" s="283"/>
    </row>
    <row r="15" spans="1:11" s="191" customFormat="1" ht="15">
      <c r="A15" s="282">
        <v>7</v>
      </c>
      <c r="B15" s="282"/>
      <c r="C15" s="282"/>
      <c r="D15" s="283"/>
      <c r="E15" s="283"/>
      <c r="F15" s="283"/>
      <c r="G15" s="283"/>
      <c r="H15" s="283"/>
      <c r="I15" s="283"/>
      <c r="J15" s="283"/>
      <c r="K15" s="283"/>
    </row>
    <row r="16" spans="1:11" s="191" customFormat="1" ht="15">
      <c r="A16" s="282">
        <v>8</v>
      </c>
      <c r="B16" s="282"/>
      <c r="C16" s="282"/>
      <c r="D16" s="283"/>
      <c r="E16" s="283"/>
      <c r="F16" s="283"/>
      <c r="G16" s="283"/>
      <c r="H16" s="283"/>
      <c r="I16" s="283"/>
      <c r="J16" s="283"/>
      <c r="K16" s="283"/>
    </row>
    <row r="17" spans="1:11" s="191" customFormat="1" ht="15">
      <c r="A17" s="282">
        <v>9</v>
      </c>
      <c r="B17" s="282"/>
      <c r="C17" s="282"/>
      <c r="D17" s="283"/>
      <c r="E17" s="283"/>
      <c r="F17" s="283"/>
      <c r="G17" s="283"/>
      <c r="H17" s="283"/>
      <c r="I17" s="283"/>
      <c r="J17" s="283"/>
      <c r="K17" s="283"/>
    </row>
    <row r="18" spans="1:11" s="191" customFormat="1" ht="15">
      <c r="A18" s="282">
        <v>10</v>
      </c>
      <c r="B18" s="282"/>
      <c r="C18" s="282"/>
      <c r="D18" s="283"/>
      <c r="E18" s="283"/>
      <c r="F18" s="283"/>
      <c r="G18" s="283"/>
      <c r="H18" s="283"/>
      <c r="I18" s="283"/>
      <c r="J18" s="283"/>
      <c r="K18" s="283"/>
    </row>
    <row r="19" spans="1:11" s="191" customFormat="1" ht="15">
      <c r="A19" s="282">
        <v>11</v>
      </c>
      <c r="B19" s="282"/>
      <c r="C19" s="282"/>
      <c r="D19" s="283"/>
      <c r="E19" s="283"/>
      <c r="F19" s="283"/>
      <c r="G19" s="283"/>
      <c r="H19" s="283"/>
      <c r="I19" s="283"/>
      <c r="J19" s="283"/>
      <c r="K19" s="283"/>
    </row>
    <row r="20" spans="1:11" s="191" customFormat="1" ht="15">
      <c r="A20" s="282">
        <v>12</v>
      </c>
      <c r="B20" s="282"/>
      <c r="C20" s="282"/>
      <c r="D20" s="283"/>
      <c r="E20" s="283"/>
      <c r="F20" s="283"/>
      <c r="G20" s="283"/>
      <c r="H20" s="283"/>
      <c r="I20" s="283"/>
      <c r="J20" s="283"/>
      <c r="K20" s="283"/>
    </row>
    <row r="21" spans="1:11" s="191" customFormat="1" ht="15">
      <c r="A21" s="282">
        <v>13</v>
      </c>
      <c r="B21" s="282"/>
      <c r="C21" s="282"/>
      <c r="D21" s="283"/>
      <c r="E21" s="283"/>
      <c r="F21" s="283"/>
      <c r="G21" s="283"/>
      <c r="H21" s="283"/>
      <c r="I21" s="283"/>
      <c r="J21" s="283"/>
      <c r="K21" s="283"/>
    </row>
    <row r="22" spans="1:11" s="191" customFormat="1" ht="15">
      <c r="A22" s="282">
        <v>14</v>
      </c>
      <c r="B22" s="282"/>
      <c r="C22" s="282"/>
      <c r="D22" s="283"/>
      <c r="E22" s="283"/>
      <c r="F22" s="283"/>
      <c r="G22" s="283"/>
      <c r="H22" s="283"/>
      <c r="I22" s="283"/>
      <c r="J22" s="283"/>
      <c r="K22" s="283"/>
    </row>
    <row r="23" spans="1:11" s="191" customFormat="1" ht="15">
      <c r="A23" s="282">
        <v>15</v>
      </c>
      <c r="B23" s="282"/>
      <c r="C23" s="282"/>
      <c r="D23" s="283"/>
      <c r="E23" s="283"/>
      <c r="F23" s="283"/>
      <c r="G23" s="283"/>
      <c r="H23" s="283"/>
      <c r="I23" s="283"/>
      <c r="J23" s="283"/>
      <c r="K23" s="283"/>
    </row>
    <row r="24" spans="1:11" s="191" customFormat="1" ht="15">
      <c r="A24" s="282">
        <v>16</v>
      </c>
      <c r="B24" s="282"/>
      <c r="C24" s="282"/>
      <c r="D24" s="283"/>
      <c r="E24" s="283"/>
      <c r="F24" s="283"/>
      <c r="G24" s="283"/>
      <c r="H24" s="283"/>
      <c r="I24" s="283"/>
      <c r="J24" s="283"/>
      <c r="K24" s="283"/>
    </row>
    <row r="25" spans="1:11" s="191" customFormat="1" ht="15">
      <c r="A25" s="282">
        <v>17</v>
      </c>
      <c r="B25" s="282"/>
      <c r="C25" s="282"/>
      <c r="D25" s="283"/>
      <c r="E25" s="283"/>
      <c r="F25" s="283"/>
      <c r="G25" s="283"/>
      <c r="H25" s="283"/>
      <c r="I25" s="283"/>
      <c r="J25" s="283"/>
      <c r="K25" s="283"/>
    </row>
    <row r="26" spans="1:11" s="191" customFormat="1" ht="15">
      <c r="A26" s="282">
        <v>18</v>
      </c>
      <c r="B26" s="282"/>
      <c r="C26" s="282"/>
      <c r="D26" s="283"/>
      <c r="E26" s="283"/>
      <c r="F26" s="283"/>
      <c r="G26" s="283"/>
      <c r="H26" s="283"/>
      <c r="I26" s="283"/>
      <c r="J26" s="283"/>
      <c r="K26" s="283"/>
    </row>
    <row r="27" spans="1:11" s="191" customFormat="1" ht="15">
      <c r="A27" s="282" t="s">
        <v>273</v>
      </c>
      <c r="B27" s="282"/>
      <c r="C27" s="282"/>
      <c r="D27" s="283"/>
      <c r="E27" s="283"/>
      <c r="F27" s="283"/>
      <c r="G27" s="283"/>
      <c r="H27" s="283"/>
      <c r="I27" s="283"/>
      <c r="J27" s="283"/>
      <c r="K27" s="283"/>
    </row>
    <row r="28" spans="1:11">
      <c r="A28" s="284"/>
      <c r="B28" s="284"/>
      <c r="C28" s="284"/>
      <c r="D28" s="284"/>
      <c r="E28" s="284"/>
      <c r="F28" s="284"/>
      <c r="G28" s="284"/>
      <c r="H28" s="284"/>
      <c r="I28" s="284"/>
      <c r="J28" s="284"/>
      <c r="K28" s="284"/>
    </row>
    <row r="29" spans="1:11">
      <c r="A29" s="284"/>
      <c r="B29" s="284"/>
      <c r="C29" s="284"/>
      <c r="D29" s="284"/>
      <c r="E29" s="284"/>
      <c r="F29" s="284"/>
      <c r="G29" s="284"/>
      <c r="H29" s="284"/>
      <c r="I29" s="284"/>
      <c r="J29" s="284"/>
      <c r="K29" s="284"/>
    </row>
    <row r="30" spans="1:11">
      <c r="A30" s="285"/>
      <c r="B30" s="285"/>
      <c r="C30" s="285"/>
      <c r="D30" s="284"/>
      <c r="E30" s="284"/>
      <c r="F30" s="284"/>
      <c r="G30" s="284"/>
      <c r="H30" s="284"/>
      <c r="I30" s="284"/>
      <c r="J30" s="284"/>
      <c r="K30" s="284"/>
    </row>
    <row r="31" spans="1:11" ht="15">
      <c r="A31" s="286"/>
      <c r="B31" s="286"/>
      <c r="C31" s="286"/>
      <c r="D31" s="287" t="s">
        <v>107</v>
      </c>
      <c r="E31" s="286"/>
      <c r="F31" s="286"/>
      <c r="G31" s="288"/>
      <c r="H31" s="286"/>
      <c r="I31" s="286"/>
      <c r="J31" s="286"/>
      <c r="K31" s="286"/>
    </row>
    <row r="32" spans="1:11" ht="15">
      <c r="A32" s="286"/>
      <c r="B32" s="286"/>
      <c r="C32" s="286"/>
      <c r="D32" s="286"/>
      <c r="E32" s="289"/>
      <c r="F32" s="286"/>
      <c r="H32" s="289"/>
      <c r="I32" s="289"/>
      <c r="J32" s="290"/>
    </row>
    <row r="33" spans="4:9" ht="15">
      <c r="D33" s="286"/>
      <c r="E33" s="291" t="s">
        <v>263</v>
      </c>
      <c r="F33" s="286"/>
      <c r="H33" s="292" t="s">
        <v>268</v>
      </c>
      <c r="I33" s="292"/>
    </row>
    <row r="34" spans="4:9" ht="15">
      <c r="D34" s="286"/>
      <c r="E34" s="293" t="s">
        <v>139</v>
      </c>
      <c r="F34" s="286"/>
      <c r="H34" s="286" t="s">
        <v>264</v>
      </c>
      <c r="I34" s="286"/>
    </row>
    <row r="35" spans="4:9" ht="15">
      <c r="D35" s="286"/>
      <c r="E35" s="293"/>
    </row>
  </sheetData>
  <mergeCells count="1">
    <mergeCell ref="D4:H4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Normal="100" zoomScaleSheetLayoutView="80" workbookViewId="0">
      <selection activeCell="I2" sqref="I2"/>
    </sheetView>
  </sheetViews>
  <sheetFormatPr defaultRowHeight="12.75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8.42578125" style="180" bestFit="1" customWidth="1"/>
    <col min="10" max="16384" width="9.140625" style="180"/>
  </cols>
  <sheetData>
    <row r="1" spans="1:12" customFormat="1" ht="15">
      <c r="A1" s="134" t="s">
        <v>427</v>
      </c>
      <c r="B1" s="135"/>
      <c r="C1" s="135"/>
      <c r="D1" s="135"/>
      <c r="E1" s="135"/>
      <c r="F1" s="135"/>
      <c r="G1" s="135"/>
      <c r="H1" s="141"/>
      <c r="I1" s="76" t="s">
        <v>109</v>
      </c>
    </row>
    <row r="2" spans="1:12" customFormat="1" ht="15">
      <c r="A2" s="102" t="s">
        <v>140</v>
      </c>
      <c r="B2" s="135"/>
      <c r="C2" s="135"/>
      <c r="D2" s="135"/>
      <c r="E2" s="135"/>
      <c r="F2" s="135"/>
      <c r="G2" s="135"/>
      <c r="H2" s="141"/>
      <c r="I2" s="345" t="s">
        <v>533</v>
      </c>
    </row>
    <row r="3" spans="1:12" customFormat="1" ht="15">
      <c r="A3" s="135"/>
      <c r="B3" s="135"/>
      <c r="C3" s="135"/>
      <c r="D3" s="135"/>
      <c r="E3" s="135"/>
      <c r="F3" s="135"/>
      <c r="G3" s="135"/>
      <c r="H3" s="138"/>
      <c r="I3" s="138"/>
      <c r="L3" s="180"/>
    </row>
    <row r="4" spans="1:1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466" t="s">
        <v>512</v>
      </c>
      <c r="E4" s="466"/>
      <c r="F4" s="466"/>
      <c r="G4" s="466"/>
      <c r="H4" s="466"/>
      <c r="I4" s="143"/>
    </row>
    <row r="5" spans="1:12" ht="15">
      <c r="A5" s="199">
        <f>'ფორმა N1'!A5</f>
        <v>0</v>
      </c>
      <c r="B5" s="78"/>
      <c r="C5" s="78"/>
      <c r="D5" s="201"/>
      <c r="E5" s="201"/>
      <c r="F5" s="201"/>
      <c r="G5" s="201"/>
      <c r="H5" s="201"/>
      <c r="I5" s="200"/>
    </row>
    <row r="6" spans="1:12" customFormat="1">
      <c r="A6" s="139"/>
      <c r="B6" s="140"/>
      <c r="C6" s="140"/>
      <c r="D6" s="135"/>
      <c r="E6" s="135"/>
      <c r="F6" s="135"/>
      <c r="G6" s="135"/>
      <c r="H6" s="135"/>
      <c r="I6" s="135"/>
    </row>
    <row r="7" spans="1:12" customFormat="1" ht="60">
      <c r="A7" s="144" t="s">
        <v>64</v>
      </c>
      <c r="B7" s="133" t="s">
        <v>366</v>
      </c>
      <c r="C7" s="133" t="s">
        <v>367</v>
      </c>
      <c r="D7" s="133" t="s">
        <v>372</v>
      </c>
      <c r="E7" s="133" t="s">
        <v>373</v>
      </c>
      <c r="F7" s="133" t="s">
        <v>368</v>
      </c>
      <c r="G7" s="133" t="s">
        <v>369</v>
      </c>
      <c r="H7" s="133" t="s">
        <v>380</v>
      </c>
      <c r="I7" s="133" t="s">
        <v>370</v>
      </c>
    </row>
    <row r="8" spans="1:12" customFormat="1" ht="15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2" customFormat="1" ht="15">
      <c r="A9" s="65">
        <v>1</v>
      </c>
      <c r="B9" s="25"/>
      <c r="C9" s="25"/>
      <c r="D9" s="25"/>
      <c r="E9" s="25"/>
      <c r="F9" s="197"/>
      <c r="G9" s="197"/>
      <c r="H9" s="197"/>
      <c r="I9" s="25"/>
    </row>
    <row r="10" spans="1:12" customFormat="1" ht="15">
      <c r="A10" s="65">
        <v>2</v>
      </c>
      <c r="B10" s="25"/>
      <c r="C10" s="25"/>
      <c r="D10" s="25"/>
      <c r="E10" s="25"/>
      <c r="F10" s="197"/>
      <c r="G10" s="197"/>
      <c r="H10" s="197"/>
      <c r="I10" s="25"/>
    </row>
    <row r="11" spans="1:12" customFormat="1" ht="15">
      <c r="A11" s="65">
        <v>3</v>
      </c>
      <c r="B11" s="25"/>
      <c r="C11" s="25"/>
      <c r="D11" s="25"/>
      <c r="E11" s="25"/>
      <c r="F11" s="197"/>
      <c r="G11" s="197"/>
      <c r="H11" s="197"/>
      <c r="I11" s="25"/>
    </row>
    <row r="12" spans="1:12" customFormat="1" ht="15">
      <c r="A12" s="65">
        <v>4</v>
      </c>
      <c r="B12" s="25"/>
      <c r="C12" s="25"/>
      <c r="D12" s="25"/>
      <c r="E12" s="25"/>
      <c r="F12" s="197"/>
      <c r="G12" s="197"/>
      <c r="H12" s="197"/>
      <c r="I12" s="25"/>
    </row>
    <row r="13" spans="1:12" customFormat="1" ht="15">
      <c r="A13" s="65">
        <v>5</v>
      </c>
      <c r="B13" s="25"/>
      <c r="C13" s="25"/>
      <c r="D13" s="25"/>
      <c r="E13" s="25"/>
      <c r="F13" s="197"/>
      <c r="G13" s="197"/>
      <c r="H13" s="197"/>
      <c r="I13" s="25"/>
    </row>
    <row r="14" spans="1:12" customFormat="1" ht="15">
      <c r="A14" s="65">
        <v>6</v>
      </c>
      <c r="B14" s="25"/>
      <c r="C14" s="25"/>
      <c r="D14" s="25"/>
      <c r="E14" s="25"/>
      <c r="F14" s="197"/>
      <c r="G14" s="197"/>
      <c r="H14" s="197"/>
      <c r="I14" s="25"/>
    </row>
    <row r="15" spans="1:12" customFormat="1" ht="15">
      <c r="A15" s="65">
        <v>7</v>
      </c>
      <c r="B15" s="25"/>
      <c r="C15" s="25"/>
      <c r="D15" s="25"/>
      <c r="E15" s="25"/>
      <c r="F15" s="197"/>
      <c r="G15" s="197"/>
      <c r="H15" s="197"/>
      <c r="I15" s="25"/>
    </row>
    <row r="16" spans="1:12" customFormat="1" ht="15">
      <c r="A16" s="65">
        <v>8</v>
      </c>
      <c r="B16" s="25"/>
      <c r="C16" s="25"/>
      <c r="D16" s="25"/>
      <c r="E16" s="25"/>
      <c r="F16" s="197"/>
      <c r="G16" s="197"/>
      <c r="H16" s="197"/>
      <c r="I16" s="25"/>
    </row>
    <row r="17" spans="1:9" customFormat="1" ht="15">
      <c r="A17" s="65">
        <v>9</v>
      </c>
      <c r="B17" s="25"/>
      <c r="C17" s="25"/>
      <c r="D17" s="25"/>
      <c r="E17" s="25"/>
      <c r="F17" s="197"/>
      <c r="G17" s="197"/>
      <c r="H17" s="197"/>
      <c r="I17" s="25"/>
    </row>
    <row r="18" spans="1:9" customFormat="1" ht="15">
      <c r="A18" s="65">
        <v>10</v>
      </c>
      <c r="B18" s="25"/>
      <c r="C18" s="25"/>
      <c r="D18" s="25"/>
      <c r="E18" s="25"/>
      <c r="F18" s="197"/>
      <c r="G18" s="197"/>
      <c r="H18" s="197"/>
      <c r="I18" s="25"/>
    </row>
    <row r="19" spans="1:9" customFormat="1" ht="15">
      <c r="A19" s="65">
        <v>11</v>
      </c>
      <c r="B19" s="25"/>
      <c r="C19" s="25"/>
      <c r="D19" s="25"/>
      <c r="E19" s="25"/>
      <c r="F19" s="197"/>
      <c r="G19" s="197"/>
      <c r="H19" s="197"/>
      <c r="I19" s="25"/>
    </row>
    <row r="20" spans="1:9" customFormat="1" ht="15">
      <c r="A20" s="65">
        <v>12</v>
      </c>
      <c r="B20" s="25"/>
      <c r="C20" s="25"/>
      <c r="D20" s="25"/>
      <c r="E20" s="25"/>
      <c r="F20" s="197"/>
      <c r="G20" s="197"/>
      <c r="H20" s="197"/>
      <c r="I20" s="25"/>
    </row>
    <row r="21" spans="1:9" customFormat="1" ht="15">
      <c r="A21" s="65">
        <v>13</v>
      </c>
      <c r="B21" s="25"/>
      <c r="C21" s="25"/>
      <c r="D21" s="25"/>
      <c r="E21" s="25"/>
      <c r="F21" s="197"/>
      <c r="G21" s="197"/>
      <c r="H21" s="197"/>
      <c r="I21" s="25"/>
    </row>
    <row r="22" spans="1:9" customFormat="1" ht="15">
      <c r="A22" s="65">
        <v>14</v>
      </c>
      <c r="B22" s="25"/>
      <c r="C22" s="25"/>
      <c r="D22" s="25"/>
      <c r="E22" s="25"/>
      <c r="F22" s="197"/>
      <c r="G22" s="197"/>
      <c r="H22" s="197"/>
      <c r="I22" s="25"/>
    </row>
    <row r="23" spans="1:9" customFormat="1" ht="15">
      <c r="A23" s="65">
        <v>15</v>
      </c>
      <c r="B23" s="25"/>
      <c r="C23" s="25"/>
      <c r="D23" s="25"/>
      <c r="E23" s="25"/>
      <c r="F23" s="197"/>
      <c r="G23" s="197"/>
      <c r="H23" s="197"/>
      <c r="I23" s="25"/>
    </row>
    <row r="24" spans="1:9" customFormat="1" ht="15">
      <c r="A24" s="65">
        <v>16</v>
      </c>
      <c r="B24" s="25"/>
      <c r="C24" s="25"/>
      <c r="D24" s="25"/>
      <c r="E24" s="25"/>
      <c r="F24" s="197"/>
      <c r="G24" s="197"/>
      <c r="H24" s="197"/>
      <c r="I24" s="25"/>
    </row>
    <row r="25" spans="1:9" customFormat="1" ht="15">
      <c r="A25" s="65">
        <v>17</v>
      </c>
      <c r="B25" s="25"/>
      <c r="C25" s="25"/>
      <c r="D25" s="25"/>
      <c r="E25" s="25"/>
      <c r="F25" s="197"/>
      <c r="G25" s="197"/>
      <c r="H25" s="197"/>
      <c r="I25" s="25"/>
    </row>
    <row r="26" spans="1:9" customFormat="1" ht="15">
      <c r="A26" s="65">
        <v>18</v>
      </c>
      <c r="B26" s="25"/>
      <c r="C26" s="25"/>
      <c r="D26" s="25"/>
      <c r="E26" s="25"/>
      <c r="F26" s="197"/>
      <c r="G26" s="197"/>
      <c r="H26" s="197"/>
      <c r="I26" s="25"/>
    </row>
    <row r="27" spans="1:9" customFormat="1" ht="15">
      <c r="A27" s="65" t="s">
        <v>273</v>
      </c>
      <c r="B27" s="25"/>
      <c r="C27" s="25"/>
      <c r="D27" s="25"/>
      <c r="E27" s="25"/>
      <c r="F27" s="197"/>
      <c r="G27" s="197"/>
      <c r="H27" s="197"/>
      <c r="I27" s="25"/>
    </row>
    <row r="28" spans="1:9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>
      <c r="A31" s="179"/>
      <c r="B31" s="181" t="s">
        <v>107</v>
      </c>
      <c r="C31" s="179"/>
      <c r="D31" s="179"/>
      <c r="E31" s="182"/>
      <c r="F31" s="179"/>
      <c r="G31" s="179"/>
      <c r="H31" s="179"/>
      <c r="I31" s="179"/>
    </row>
    <row r="32" spans="1:9" ht="15">
      <c r="A32" s="179"/>
      <c r="B32" s="179"/>
      <c r="C32" s="183"/>
      <c r="D32" s="179"/>
      <c r="F32" s="183"/>
      <c r="G32" s="208"/>
    </row>
    <row r="33" spans="2:6" ht="15">
      <c r="B33" s="179"/>
      <c r="C33" s="185" t="s">
        <v>263</v>
      </c>
      <c r="D33" s="179"/>
      <c r="F33" s="186" t="s">
        <v>268</v>
      </c>
    </row>
    <row r="34" spans="2:6" ht="15">
      <c r="B34" s="179"/>
      <c r="C34" s="187" t="s">
        <v>139</v>
      </c>
      <c r="D34" s="179"/>
      <c r="F34" s="179" t="s">
        <v>264</v>
      </c>
    </row>
    <row r="35" spans="2:6" ht="15">
      <c r="B35" s="179"/>
      <c r="C35" s="187"/>
    </row>
  </sheetData>
  <mergeCells count="1">
    <mergeCell ref="D4:H4"/>
  </mergeCells>
  <pageMargins left="0.7" right="0.7" top="0.75" bottom="0.75" header="0.3" footer="0.3"/>
  <pageSetup scale="72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view="pageBreakPreview" topLeftCell="C1" zoomScale="80" zoomScaleNormal="100" zoomScaleSheetLayoutView="80" workbookViewId="0">
      <selection activeCell="I31" sqref="I31"/>
    </sheetView>
  </sheetViews>
  <sheetFormatPr defaultRowHeight="15"/>
  <cols>
    <col min="1" max="1" width="10" style="179" customWidth="1"/>
    <col min="2" max="2" width="23" style="179" customWidth="1"/>
    <col min="3" max="3" width="50.7109375" style="179" customWidth="1"/>
    <col min="4" max="4" width="21.7109375" style="179" customWidth="1"/>
    <col min="5" max="5" width="42.85546875" style="179" customWidth="1"/>
    <col min="6" max="6" width="20" style="179" customWidth="1"/>
    <col min="7" max="7" width="25.28515625" style="489" customWidth="1"/>
    <col min="8" max="8" width="27.140625" style="489" customWidth="1"/>
    <col min="9" max="9" width="26.42578125" style="489" customWidth="1"/>
    <col min="10" max="10" width="0.5703125" style="179" customWidth="1"/>
    <col min="11" max="16384" width="9.140625" style="179"/>
  </cols>
  <sheetData>
    <row r="1" spans="1:10">
      <c r="A1" s="344" t="s">
        <v>385</v>
      </c>
      <c r="B1" s="79"/>
      <c r="C1" s="79"/>
      <c r="D1" s="79"/>
      <c r="E1" s="79"/>
      <c r="F1" s="79"/>
      <c r="G1" s="496"/>
      <c r="H1" s="496"/>
      <c r="I1" s="446" t="s">
        <v>198</v>
      </c>
      <c r="J1" s="497"/>
    </row>
    <row r="2" spans="1:10">
      <c r="A2" s="79" t="s">
        <v>140</v>
      </c>
      <c r="B2" s="79"/>
      <c r="C2" s="79"/>
      <c r="D2" s="79"/>
      <c r="E2" s="79"/>
      <c r="F2" s="79"/>
      <c r="G2" s="496"/>
      <c r="H2" s="496"/>
      <c r="I2" s="477" t="s">
        <v>533</v>
      </c>
      <c r="J2" s="478"/>
    </row>
    <row r="3" spans="1:10">
      <c r="A3" s="79"/>
      <c r="B3" s="79"/>
      <c r="C3" s="79"/>
      <c r="D3" s="79"/>
      <c r="E3" s="79"/>
      <c r="F3" s="79"/>
      <c r="G3" s="496"/>
      <c r="H3" s="496"/>
      <c r="I3" s="448"/>
      <c r="J3" s="497"/>
    </row>
    <row r="4" spans="1:10">
      <c r="A4" s="78" t="str">
        <f>'[2]ფორმა N2'!A4</f>
        <v>ანგარიშვალდებული პირის დასახელება:</v>
      </c>
      <c r="B4" s="79"/>
      <c r="C4" s="79"/>
      <c r="D4" s="498" t="s">
        <v>512</v>
      </c>
      <c r="E4" s="498"/>
      <c r="F4" s="498"/>
      <c r="G4" s="449"/>
      <c r="H4" s="449"/>
      <c r="I4" s="496"/>
      <c r="J4" s="186"/>
    </row>
    <row r="5" spans="1:10">
      <c r="A5" s="199">
        <f>'ფორმა N1'!A5</f>
        <v>0</v>
      </c>
      <c r="B5" s="199"/>
      <c r="C5" s="199"/>
      <c r="D5" s="199"/>
      <c r="E5" s="199"/>
      <c r="F5" s="199"/>
      <c r="G5" s="488"/>
      <c r="H5" s="488"/>
      <c r="I5" s="488"/>
      <c r="J5" s="186"/>
    </row>
    <row r="6" spans="1:10">
      <c r="A6" s="78"/>
      <c r="B6" s="79"/>
      <c r="C6" s="79"/>
      <c r="D6" s="79"/>
      <c r="E6" s="79"/>
      <c r="F6" s="79"/>
      <c r="G6" s="496"/>
      <c r="H6" s="496"/>
      <c r="I6" s="496"/>
      <c r="J6" s="186"/>
    </row>
    <row r="7" spans="1:10">
      <c r="A7" s="79"/>
      <c r="B7" s="79"/>
      <c r="C7" s="79"/>
      <c r="D7" s="79"/>
      <c r="E7" s="79"/>
      <c r="F7" s="79"/>
      <c r="G7" s="496"/>
      <c r="H7" s="496"/>
      <c r="I7" s="496"/>
    </row>
    <row r="8" spans="1:10" ht="60">
      <c r="A8" s="499" t="s">
        <v>64</v>
      </c>
      <c r="B8" s="500" t="s">
        <v>363</v>
      </c>
      <c r="C8" s="501" t="s">
        <v>405</v>
      </c>
      <c r="D8" s="501" t="s">
        <v>406</v>
      </c>
      <c r="E8" s="501" t="s">
        <v>364</v>
      </c>
      <c r="F8" s="501" t="s">
        <v>377</v>
      </c>
      <c r="G8" s="501" t="s">
        <v>378</v>
      </c>
      <c r="H8" s="501" t="s">
        <v>410</v>
      </c>
      <c r="I8" s="502" t="s">
        <v>379</v>
      </c>
    </row>
    <row r="9" spans="1:10" ht="38.25" customHeight="1">
      <c r="A9" s="503">
        <v>1</v>
      </c>
      <c r="B9" s="504" t="s">
        <v>589</v>
      </c>
      <c r="C9" s="444" t="s">
        <v>548</v>
      </c>
      <c r="D9" s="444">
        <v>202460755</v>
      </c>
      <c r="E9" s="505" t="s">
        <v>628</v>
      </c>
      <c r="F9" s="505">
        <v>9330</v>
      </c>
      <c r="G9" s="503">
        <v>9330</v>
      </c>
      <c r="H9" s="503">
        <v>0</v>
      </c>
      <c r="I9" s="503">
        <v>9330</v>
      </c>
    </row>
    <row r="10" spans="1:10" s="334" customFormat="1" ht="33" customHeight="1">
      <c r="A10" s="503">
        <v>2</v>
      </c>
      <c r="B10" s="504" t="s">
        <v>524</v>
      </c>
      <c r="C10" s="444" t="s">
        <v>527</v>
      </c>
      <c r="D10" s="444">
        <v>401996033</v>
      </c>
      <c r="E10" s="505" t="s">
        <v>531</v>
      </c>
      <c r="F10" s="505">
        <v>3705</v>
      </c>
      <c r="G10" s="503">
        <v>3710</v>
      </c>
      <c r="H10" s="503">
        <v>3705</v>
      </c>
      <c r="I10" s="503">
        <v>5</v>
      </c>
    </row>
    <row r="11" spans="1:10">
      <c r="A11" s="503">
        <v>3</v>
      </c>
      <c r="B11" s="506" t="s">
        <v>629</v>
      </c>
      <c r="C11" s="507" t="s">
        <v>630</v>
      </c>
      <c r="D11" s="507">
        <v>204876606</v>
      </c>
      <c r="E11" s="505" t="s">
        <v>631</v>
      </c>
      <c r="F11" s="505"/>
      <c r="G11" s="503">
        <v>12</v>
      </c>
      <c r="H11" s="503">
        <v>0</v>
      </c>
      <c r="I11" s="503">
        <v>12</v>
      </c>
    </row>
    <row r="12" spans="1:10" ht="14.25" customHeight="1">
      <c r="A12" s="503">
        <v>4</v>
      </c>
      <c r="B12" s="506" t="s">
        <v>632</v>
      </c>
      <c r="C12" s="492" t="s">
        <v>571</v>
      </c>
      <c r="D12" s="508" t="s">
        <v>570</v>
      </c>
      <c r="E12" s="509" t="s">
        <v>567</v>
      </c>
      <c r="F12" s="492">
        <v>4500</v>
      </c>
      <c r="G12" s="509">
        <v>1500</v>
      </c>
      <c r="H12" s="503">
        <v>0</v>
      </c>
      <c r="I12" s="509">
        <v>1200</v>
      </c>
    </row>
    <row r="13" spans="1:10" ht="15" customHeight="1">
      <c r="A13" s="503">
        <v>5</v>
      </c>
      <c r="B13" s="510" t="s">
        <v>632</v>
      </c>
      <c r="C13" s="492" t="s">
        <v>574</v>
      </c>
      <c r="D13" s="511">
        <v>61002002191</v>
      </c>
      <c r="E13" s="509" t="s">
        <v>567</v>
      </c>
      <c r="F13" s="492">
        <v>1800</v>
      </c>
      <c r="G13" s="509">
        <v>600</v>
      </c>
      <c r="H13" s="503">
        <v>0</v>
      </c>
      <c r="I13" s="509">
        <v>480</v>
      </c>
    </row>
    <row r="14" spans="1:10">
      <c r="A14" s="503">
        <v>6</v>
      </c>
      <c r="B14" s="506" t="s">
        <v>632</v>
      </c>
      <c r="C14" s="492" t="s">
        <v>583</v>
      </c>
      <c r="D14" s="492" t="s">
        <v>582</v>
      </c>
      <c r="E14" s="509" t="s">
        <v>567</v>
      </c>
      <c r="F14" s="492">
        <v>1800</v>
      </c>
      <c r="G14" s="509">
        <v>600</v>
      </c>
      <c r="H14" s="503">
        <v>0</v>
      </c>
      <c r="I14" s="509">
        <v>480</v>
      </c>
    </row>
    <row r="15" spans="1:10">
      <c r="A15" s="503">
        <v>7</v>
      </c>
      <c r="B15" s="506" t="s">
        <v>632</v>
      </c>
      <c r="C15" s="492" t="s">
        <v>586</v>
      </c>
      <c r="D15" s="511">
        <v>57001006012</v>
      </c>
      <c r="E15" s="509" t="s">
        <v>567</v>
      </c>
      <c r="F15" s="492">
        <v>1500</v>
      </c>
      <c r="G15" s="509">
        <v>500</v>
      </c>
      <c r="H15" s="503">
        <v>0</v>
      </c>
      <c r="I15" s="509">
        <v>400</v>
      </c>
    </row>
    <row r="16" spans="1:10" s="278" customFormat="1">
      <c r="A16" s="503">
        <v>8</v>
      </c>
      <c r="B16" s="492" t="s">
        <v>703</v>
      </c>
      <c r="C16" s="492" t="s">
        <v>641</v>
      </c>
      <c r="D16" s="508">
        <v>19001036563</v>
      </c>
      <c r="E16" s="509" t="s">
        <v>567</v>
      </c>
      <c r="F16" s="492">
        <v>600</v>
      </c>
      <c r="G16" s="509">
        <v>100</v>
      </c>
      <c r="H16" s="503">
        <v>0</v>
      </c>
      <c r="I16" s="509">
        <v>80</v>
      </c>
    </row>
    <row r="17" spans="1:9" s="278" customFormat="1">
      <c r="A17" s="503">
        <v>9</v>
      </c>
      <c r="B17" s="492" t="s">
        <v>703</v>
      </c>
      <c r="C17" s="492" t="s">
        <v>663</v>
      </c>
      <c r="D17" s="508" t="s">
        <v>668</v>
      </c>
      <c r="E17" s="509" t="s">
        <v>567</v>
      </c>
      <c r="F17" s="492">
        <v>2100</v>
      </c>
      <c r="G17" s="509">
        <v>350</v>
      </c>
      <c r="H17" s="503">
        <v>0</v>
      </c>
      <c r="I17" s="509">
        <v>280</v>
      </c>
    </row>
    <row r="18" spans="1:9" s="278" customFormat="1">
      <c r="A18" s="503">
        <v>10</v>
      </c>
      <c r="B18" s="492" t="s">
        <v>703</v>
      </c>
      <c r="C18" s="492" t="s">
        <v>675</v>
      </c>
      <c r="D18" s="508" t="s">
        <v>676</v>
      </c>
      <c r="E18" s="509" t="s">
        <v>567</v>
      </c>
      <c r="F18" s="492">
        <v>1200</v>
      </c>
      <c r="G18" s="509">
        <v>200</v>
      </c>
      <c r="H18" s="503">
        <v>0</v>
      </c>
      <c r="I18" s="509">
        <v>160</v>
      </c>
    </row>
    <row r="19" spans="1:9" s="278" customFormat="1">
      <c r="A19" s="503">
        <v>11</v>
      </c>
      <c r="B19" s="492" t="s">
        <v>703</v>
      </c>
      <c r="C19" s="492" t="s">
        <v>682</v>
      </c>
      <c r="D19" s="508" t="s">
        <v>681</v>
      </c>
      <c r="E19" s="509" t="s">
        <v>567</v>
      </c>
      <c r="F19" s="492">
        <v>1500</v>
      </c>
      <c r="G19" s="509">
        <v>250</v>
      </c>
      <c r="H19" s="503">
        <v>0</v>
      </c>
      <c r="I19" s="509">
        <v>200</v>
      </c>
    </row>
    <row r="20" spans="1:9" s="278" customFormat="1">
      <c r="A20" s="503">
        <v>12</v>
      </c>
      <c r="B20" s="492" t="s">
        <v>704</v>
      </c>
      <c r="C20" s="492" t="s">
        <v>683</v>
      </c>
      <c r="D20" s="508" t="s">
        <v>684</v>
      </c>
      <c r="E20" s="509" t="s">
        <v>567</v>
      </c>
      <c r="F20" s="492">
        <v>400</v>
      </c>
      <c r="G20" s="509">
        <v>85</v>
      </c>
      <c r="H20" s="503">
        <v>0</v>
      </c>
      <c r="I20" s="509">
        <v>68</v>
      </c>
    </row>
    <row r="21" spans="1:9">
      <c r="A21" s="503">
        <v>13</v>
      </c>
      <c r="B21" s="506" t="s">
        <v>629</v>
      </c>
      <c r="C21" s="507" t="s">
        <v>633</v>
      </c>
      <c r="D21" s="440" t="s">
        <v>559</v>
      </c>
      <c r="E21" s="503" t="s">
        <v>334</v>
      </c>
      <c r="F21" s="492">
        <v>500</v>
      </c>
      <c r="G21" s="509">
        <v>500</v>
      </c>
      <c r="H21" s="503">
        <v>0</v>
      </c>
      <c r="I21" s="509">
        <v>500</v>
      </c>
    </row>
    <row r="22" spans="1:9">
      <c r="A22" s="503">
        <v>14</v>
      </c>
      <c r="B22" s="506" t="s">
        <v>629</v>
      </c>
      <c r="C22" s="507" t="s">
        <v>554</v>
      </c>
      <c r="D22" s="440" t="s">
        <v>561</v>
      </c>
      <c r="E22" s="503" t="s">
        <v>334</v>
      </c>
      <c r="F22" s="492">
        <v>500</v>
      </c>
      <c r="G22" s="509">
        <v>500</v>
      </c>
      <c r="H22" s="503">
        <v>0</v>
      </c>
      <c r="I22" s="509">
        <v>500</v>
      </c>
    </row>
    <row r="23" spans="1:9">
      <c r="A23" s="503">
        <v>15</v>
      </c>
      <c r="B23" s="506" t="s">
        <v>629</v>
      </c>
      <c r="C23" s="507" t="s">
        <v>634</v>
      </c>
      <c r="D23" s="440" t="s">
        <v>560</v>
      </c>
      <c r="E23" s="503" t="s">
        <v>334</v>
      </c>
      <c r="F23" s="492">
        <v>500</v>
      </c>
      <c r="G23" s="509">
        <v>500</v>
      </c>
      <c r="H23" s="503">
        <v>0</v>
      </c>
      <c r="I23" s="509">
        <v>500</v>
      </c>
    </row>
    <row r="24" spans="1:9">
      <c r="A24" s="503">
        <v>16</v>
      </c>
      <c r="B24" s="506" t="s">
        <v>629</v>
      </c>
      <c r="C24" s="507" t="s">
        <v>635</v>
      </c>
      <c r="D24" s="15" t="s">
        <v>565</v>
      </c>
      <c r="E24" s="503" t="s">
        <v>334</v>
      </c>
      <c r="F24" s="492">
        <v>500</v>
      </c>
      <c r="G24" s="509">
        <v>500</v>
      </c>
      <c r="H24" s="503">
        <v>0</v>
      </c>
      <c r="I24" s="509">
        <v>500</v>
      </c>
    </row>
    <row r="25" spans="1:9">
      <c r="A25" s="503">
        <v>17</v>
      </c>
      <c r="B25" s="506"/>
      <c r="C25" s="507" t="s">
        <v>636</v>
      </c>
      <c r="D25" s="507"/>
      <c r="E25" s="503" t="s">
        <v>705</v>
      </c>
      <c r="F25" s="505"/>
      <c r="G25" s="503"/>
      <c r="H25" s="503"/>
      <c r="I25" s="503">
        <v>1337</v>
      </c>
    </row>
    <row r="26" spans="1:9">
      <c r="A26" s="503">
        <v>18</v>
      </c>
      <c r="B26" s="506"/>
      <c r="C26" s="507" t="s">
        <v>637</v>
      </c>
      <c r="D26" s="507"/>
      <c r="E26" s="503" t="s">
        <v>706</v>
      </c>
      <c r="F26" s="505"/>
      <c r="G26" s="503"/>
      <c r="H26" s="503"/>
      <c r="I26" s="503">
        <v>77</v>
      </c>
    </row>
    <row r="27" spans="1:9">
      <c r="A27" s="503">
        <v>19</v>
      </c>
      <c r="B27" s="506"/>
      <c r="C27" s="512"/>
      <c r="D27" s="512"/>
      <c r="E27" s="513"/>
      <c r="F27" s="513"/>
      <c r="G27" s="514"/>
      <c r="H27" s="515"/>
      <c r="I27" s="503"/>
    </row>
    <row r="28" spans="1:9">
      <c r="A28" s="503">
        <v>20</v>
      </c>
      <c r="B28" s="506"/>
      <c r="C28" s="512"/>
      <c r="D28" s="512"/>
      <c r="E28" s="513"/>
      <c r="F28" s="513"/>
      <c r="G28" s="514"/>
      <c r="H28" s="515"/>
      <c r="I28" s="503"/>
    </row>
    <row r="29" spans="1:9">
      <c r="A29" s="503" t="s">
        <v>273</v>
      </c>
      <c r="B29" s="506"/>
      <c r="C29" s="512"/>
      <c r="D29" s="512"/>
      <c r="E29" s="513"/>
      <c r="F29" s="513"/>
      <c r="G29" s="516"/>
      <c r="H29" s="517" t="s">
        <v>398</v>
      </c>
      <c r="I29" s="518">
        <f>SUM(I9:I28)</f>
        <v>16109</v>
      </c>
    </row>
    <row r="31" spans="1:9">
      <c r="A31" s="179" t="s">
        <v>428</v>
      </c>
    </row>
    <row r="33" spans="1:12">
      <c r="B33" s="181" t="s">
        <v>107</v>
      </c>
      <c r="F33" s="182"/>
    </row>
    <row r="34" spans="1:12">
      <c r="F34" s="180"/>
      <c r="I34" s="490"/>
      <c r="J34" s="180"/>
      <c r="K34" s="180"/>
      <c r="L34" s="180"/>
    </row>
    <row r="35" spans="1:12">
      <c r="C35" s="183"/>
      <c r="F35" s="183"/>
      <c r="G35" s="493"/>
      <c r="H35" s="495"/>
      <c r="I35" s="491"/>
      <c r="J35" s="180"/>
      <c r="K35" s="180"/>
      <c r="L35" s="180"/>
    </row>
    <row r="36" spans="1:12">
      <c r="A36" s="180"/>
      <c r="C36" s="185" t="s">
        <v>263</v>
      </c>
      <c r="F36" s="186" t="s">
        <v>268</v>
      </c>
      <c r="G36" s="181"/>
      <c r="H36" s="181"/>
      <c r="I36" s="491"/>
      <c r="J36" s="180"/>
      <c r="K36" s="180"/>
      <c r="L36" s="180"/>
    </row>
    <row r="37" spans="1:12">
      <c r="A37" s="180"/>
      <c r="C37" s="187" t="s">
        <v>139</v>
      </c>
      <c r="F37" s="179" t="s">
        <v>264</v>
      </c>
      <c r="I37" s="490"/>
      <c r="J37" s="180"/>
      <c r="K37" s="180"/>
      <c r="L37" s="180"/>
    </row>
    <row r="38" spans="1:12" s="180" customFormat="1">
      <c r="B38" s="179"/>
      <c r="C38" s="187"/>
      <c r="G38" s="494"/>
      <c r="H38" s="494"/>
      <c r="I38" s="490"/>
    </row>
    <row r="39" spans="1:12" s="180" customFormat="1" ht="12.75">
      <c r="G39" s="490"/>
      <c r="H39" s="490"/>
      <c r="I39" s="490"/>
    </row>
    <row r="40" spans="1:12" s="180" customFormat="1" ht="12.75">
      <c r="G40" s="490"/>
      <c r="H40" s="490"/>
      <c r="I40" s="490"/>
    </row>
    <row r="41" spans="1:12" s="180" customFormat="1" ht="12.75">
      <c r="G41" s="490"/>
      <c r="H41" s="490"/>
      <c r="I41" s="490"/>
    </row>
    <row r="42" spans="1:12" s="180" customFormat="1" ht="12.75">
      <c r="G42" s="490"/>
      <c r="H42" s="490"/>
      <c r="I42" s="490"/>
    </row>
  </sheetData>
  <mergeCells count="2">
    <mergeCell ref="D4:F4"/>
    <mergeCell ref="I2:J2"/>
  </mergeCells>
  <dataValidations count="2">
    <dataValidation type="list" allowBlank="1" showInputMessage="1" showErrorMessage="1" sqref="E12:E20">
      <formula1>"იჯარა, საკუთრება"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5 B21:B29"/>
  </dataValidations>
  <printOptions gridLines="1"/>
  <pageMargins left="0.08" right="0.13" top="0.05" bottom="0.75" header="0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Normal="100" zoomScaleSheetLayoutView="100" workbookViewId="0">
      <selection activeCell="F8" sqref="F8"/>
    </sheetView>
  </sheetViews>
  <sheetFormatPr defaultRowHeight="12.75"/>
  <cols>
    <col min="1" max="1" width="7.28515625" style="191" customWidth="1"/>
    <col min="2" max="2" width="41" style="191" customWidth="1"/>
    <col min="3" max="3" width="49.85546875" style="191" customWidth="1"/>
    <col min="4" max="16384" width="9.140625" style="191"/>
  </cols>
  <sheetData>
    <row r="1" spans="1:4" s="6" customFormat="1" ht="18.75" customHeight="1">
      <c r="A1" s="485" t="s">
        <v>494</v>
      </c>
      <c r="B1" s="485"/>
      <c r="C1" s="268" t="s">
        <v>109</v>
      </c>
    </row>
    <row r="2" spans="1:4" s="6" customFormat="1" ht="15">
      <c r="A2" s="485"/>
      <c r="B2" s="485"/>
      <c r="C2" s="339" t="s">
        <v>533</v>
      </c>
    </row>
    <row r="3" spans="1:4" s="6" customFormat="1" ht="15">
      <c r="A3" s="294" t="s">
        <v>140</v>
      </c>
      <c r="B3" s="266"/>
      <c r="C3" s="267"/>
    </row>
    <row r="4" spans="1:4" s="6" customFormat="1" ht="15">
      <c r="A4" s="111"/>
      <c r="B4" s="266"/>
      <c r="C4" s="267"/>
    </row>
    <row r="5" spans="1:4" s="21" customFormat="1" ht="15">
      <c r="A5" s="486" t="s">
        <v>269</v>
      </c>
      <c r="B5" s="486"/>
      <c r="C5" s="465" t="s">
        <v>512</v>
      </c>
      <c r="D5" s="465"/>
    </row>
    <row r="6" spans="1:4" s="21" customFormat="1" ht="15">
      <c r="A6" s="487">
        <f>'ფორმა N1'!A5</f>
        <v>0</v>
      </c>
      <c r="B6" s="487"/>
      <c r="C6" s="111"/>
    </row>
    <row r="7" spans="1:4">
      <c r="A7" s="295"/>
      <c r="B7" s="295"/>
      <c r="C7" s="295"/>
    </row>
    <row r="8" spans="1:4">
      <c r="A8" s="295"/>
      <c r="B8" s="295"/>
      <c r="C8" s="295"/>
    </row>
    <row r="9" spans="1:4" ht="30" customHeight="1">
      <c r="A9" s="296" t="s">
        <v>64</v>
      </c>
      <c r="B9" s="296" t="s">
        <v>11</v>
      </c>
      <c r="C9" s="297" t="s">
        <v>9</v>
      </c>
    </row>
    <row r="10" spans="1:4" ht="15">
      <c r="A10" s="298">
        <v>1</v>
      </c>
      <c r="B10" s="299" t="s">
        <v>57</v>
      </c>
      <c r="C10" s="333">
        <f>'ფორმა N4'!D11+'ფორმა N5'!D9+'ფორმა N6'!D10</f>
        <v>46402</v>
      </c>
    </row>
    <row r="11" spans="1:4" ht="15">
      <c r="A11" s="333">
        <v>1.1000000000000001</v>
      </c>
      <c r="B11" s="333" t="s">
        <v>495</v>
      </c>
      <c r="C11" s="333">
        <f>'ფორმა N4'!D39+'ფორმა N5'!D37+'ფორმა N6'!D11</f>
        <v>46377</v>
      </c>
    </row>
    <row r="12" spans="1:4" ht="15">
      <c r="A12" s="333" t="s">
        <v>30</v>
      </c>
      <c r="B12" s="333" t="s">
        <v>496</v>
      </c>
      <c r="C12" s="333">
        <v>0</v>
      </c>
    </row>
    <row r="13" spans="1:4" ht="15">
      <c r="A13" s="333">
        <v>1.2</v>
      </c>
      <c r="B13" s="333" t="s">
        <v>58</v>
      </c>
      <c r="C13" s="333">
        <f>'ფორმა N4'!D12+'ფორმა N5'!D10</f>
        <v>0</v>
      </c>
    </row>
    <row r="14" spans="1:4" ht="15">
      <c r="A14" s="333">
        <v>1.3</v>
      </c>
      <c r="B14" s="333" t="s">
        <v>497</v>
      </c>
      <c r="C14" s="333">
        <f>'ფორმა N4'!D17+'ფორმა N5'!D15+'ფორმა N6'!D17</f>
        <v>0</v>
      </c>
    </row>
    <row r="15" spans="1:4" ht="15">
      <c r="A15" s="333"/>
      <c r="B15" s="333"/>
      <c r="C15" s="333"/>
    </row>
    <row r="16" spans="1:4" ht="30" customHeight="1">
      <c r="A16" s="333" t="s">
        <v>64</v>
      </c>
      <c r="B16" s="333" t="s">
        <v>244</v>
      </c>
      <c r="C16" s="333" t="s">
        <v>67</v>
      </c>
    </row>
    <row r="17" spans="1:3" ht="15">
      <c r="A17" s="333">
        <v>2</v>
      </c>
      <c r="B17" s="333" t="s">
        <v>498</v>
      </c>
      <c r="C17" s="333">
        <f>'ფორმა N2'!D9+'ფორმა N2'!C26+'ფორმა N3'!D9+'ფორმა N3'!C26</f>
        <v>45200</v>
      </c>
    </row>
    <row r="18" spans="1:3" ht="15">
      <c r="A18" s="333">
        <v>2.1</v>
      </c>
      <c r="B18" s="333" t="s">
        <v>499</v>
      </c>
      <c r="C18" s="333">
        <f>'ფორმა N2'!D17+'ფორმა N3'!D17</f>
        <v>0</v>
      </c>
    </row>
    <row r="19" spans="1:3" ht="15">
      <c r="A19" s="333">
        <v>2.2000000000000002</v>
      </c>
      <c r="B19" s="333" t="s">
        <v>500</v>
      </c>
      <c r="C19" s="333">
        <f>'ფორმა N2'!D18+'ფორმა N3'!D18</f>
        <v>0</v>
      </c>
    </row>
    <row r="20" spans="1:3" ht="15">
      <c r="A20" s="333">
        <v>2.2999999999999998</v>
      </c>
      <c r="B20" s="333" t="s">
        <v>501</v>
      </c>
      <c r="C20" s="333">
        <f>SUM(C21:C25)</f>
        <v>45200</v>
      </c>
    </row>
    <row r="21" spans="1:3" ht="15">
      <c r="A21" s="333" t="s">
        <v>502</v>
      </c>
      <c r="B21" s="333" t="s">
        <v>503</v>
      </c>
      <c r="C21" s="333">
        <f>'ფორმა N2'!D13+'ფორმა N3'!D13</f>
        <v>45200</v>
      </c>
    </row>
    <row r="22" spans="1:3" ht="15">
      <c r="A22" s="333" t="s">
        <v>504</v>
      </c>
      <c r="B22" s="333" t="s">
        <v>505</v>
      </c>
      <c r="C22" s="333">
        <f>'ფორმა N2'!C27+'ფორმა N3'!C27</f>
        <v>0</v>
      </c>
    </row>
    <row r="23" spans="1:3" ht="15">
      <c r="A23" s="333" t="s">
        <v>506</v>
      </c>
      <c r="B23" s="333" t="s">
        <v>507</v>
      </c>
      <c r="C23" s="333">
        <f>'ფორმა N2'!D14+'ფორმა N3'!D14</f>
        <v>0</v>
      </c>
    </row>
    <row r="24" spans="1:3" ht="15">
      <c r="A24" s="333" t="s">
        <v>508</v>
      </c>
      <c r="B24" s="333" t="s">
        <v>509</v>
      </c>
      <c r="C24" s="333">
        <f>'ფორმა N2'!C31+'ფორმა N3'!C31</f>
        <v>0</v>
      </c>
    </row>
    <row r="25" spans="1:3" ht="15">
      <c r="A25" s="333" t="s">
        <v>510</v>
      </c>
      <c r="B25" s="333" t="s">
        <v>511</v>
      </c>
      <c r="C25" s="333">
        <f>'ფორმა N2'!D11+'ფორმა N3'!D11</f>
        <v>0</v>
      </c>
    </row>
    <row r="26" spans="1:3" ht="15">
      <c r="A26" s="303"/>
      <c r="B26" s="302"/>
      <c r="C26" s="301"/>
    </row>
    <row r="27" spans="1:3" ht="15">
      <c r="A27" s="303"/>
      <c r="B27" s="302"/>
      <c r="C27" s="301"/>
    </row>
    <row r="28" spans="1:3" ht="15">
      <c r="A28" s="21"/>
      <c r="B28" s="21"/>
      <c r="C28" s="21"/>
    </row>
    <row r="29" spans="1:3" ht="15">
      <c r="A29" s="190" t="s">
        <v>107</v>
      </c>
      <c r="B29" s="21"/>
      <c r="C29" s="21"/>
    </row>
    <row r="30" spans="1:3" ht="15">
      <c r="A30" s="21"/>
      <c r="B30" s="21"/>
      <c r="C30" s="21"/>
    </row>
    <row r="31" spans="1:3" ht="15">
      <c r="A31" s="21"/>
      <c r="B31" s="21"/>
      <c r="C31" s="21"/>
    </row>
    <row r="32" spans="1:3" ht="15">
      <c r="B32" s="190" t="s">
        <v>266</v>
      </c>
      <c r="C32" s="21"/>
    </row>
    <row r="33" spans="2:3" ht="15">
      <c r="B33" s="21" t="s">
        <v>265</v>
      </c>
      <c r="C33" s="21"/>
    </row>
    <row r="34" spans="2:3">
      <c r="B34" s="300" t="s">
        <v>139</v>
      </c>
    </row>
  </sheetData>
  <mergeCells count="4">
    <mergeCell ref="A1:B2"/>
    <mergeCell ref="A5:B5"/>
    <mergeCell ref="A6:B6"/>
    <mergeCell ref="C5:D5"/>
  </mergeCells>
  <pageMargins left="0.16" right="0.27" top="0.75" bottom="0.75" header="0.16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1">
        <v>40907</v>
      </c>
      <c r="C2" t="s">
        <v>200</v>
      </c>
      <c r="E2" t="s">
        <v>231</v>
      </c>
      <c r="G2" s="63" t="s">
        <v>236</v>
      </c>
    </row>
    <row r="3" spans="1:7" ht="15">
      <c r="A3" s="61">
        <v>40908</v>
      </c>
      <c r="C3" t="s">
        <v>201</v>
      </c>
      <c r="E3" t="s">
        <v>232</v>
      </c>
      <c r="G3" s="63" t="s">
        <v>237</v>
      </c>
    </row>
    <row r="4" spans="1:7" ht="15">
      <c r="A4" s="61">
        <v>40909</v>
      </c>
      <c r="C4" t="s">
        <v>202</v>
      </c>
      <c r="E4" t="s">
        <v>233</v>
      </c>
      <c r="G4" s="63" t="s">
        <v>238</v>
      </c>
    </row>
    <row r="5" spans="1:7">
      <c r="A5" s="61">
        <v>40910</v>
      </c>
      <c r="C5" t="s">
        <v>203</v>
      </c>
      <c r="E5" t="s">
        <v>234</v>
      </c>
    </row>
    <row r="6" spans="1:7">
      <c r="A6" s="61">
        <v>40911</v>
      </c>
      <c r="C6" t="s">
        <v>204</v>
      </c>
    </row>
    <row r="7" spans="1:7">
      <c r="A7" s="61">
        <v>40912</v>
      </c>
      <c r="C7" t="s">
        <v>205</v>
      </c>
    </row>
    <row r="8" spans="1:7">
      <c r="A8" s="61">
        <v>40913</v>
      </c>
      <c r="C8" t="s">
        <v>206</v>
      </c>
    </row>
    <row r="9" spans="1:7">
      <c r="A9" s="61">
        <v>40914</v>
      </c>
      <c r="C9" t="s">
        <v>207</v>
      </c>
    </row>
    <row r="10" spans="1:7">
      <c r="A10" s="61">
        <v>40915</v>
      </c>
      <c r="C10" t="s">
        <v>208</v>
      </c>
    </row>
    <row r="11" spans="1:7">
      <c r="A11" s="61">
        <v>40916</v>
      </c>
      <c r="C11" t="s">
        <v>209</v>
      </c>
    </row>
    <row r="12" spans="1:7">
      <c r="A12" s="61">
        <v>40917</v>
      </c>
      <c r="C12" t="s">
        <v>210</v>
      </c>
    </row>
    <row r="13" spans="1:7">
      <c r="A13" s="61">
        <v>40918</v>
      </c>
      <c r="C13" t="s">
        <v>211</v>
      </c>
    </row>
    <row r="14" spans="1:7">
      <c r="A14" s="61">
        <v>40919</v>
      </c>
      <c r="C14" t="s">
        <v>212</v>
      </c>
    </row>
    <row r="15" spans="1:7">
      <c r="A15" s="61">
        <v>40920</v>
      </c>
      <c r="C15" t="s">
        <v>213</v>
      </c>
    </row>
    <row r="16" spans="1:7">
      <c r="A16" s="61">
        <v>40921</v>
      </c>
      <c r="C16" t="s">
        <v>214</v>
      </c>
    </row>
    <row r="17" spans="1:3">
      <c r="A17" s="61">
        <v>40922</v>
      </c>
      <c r="C17" t="s">
        <v>215</v>
      </c>
    </row>
    <row r="18" spans="1:3">
      <c r="A18" s="61">
        <v>40923</v>
      </c>
      <c r="C18" t="s">
        <v>216</v>
      </c>
    </row>
    <row r="19" spans="1:3">
      <c r="A19" s="61">
        <v>40924</v>
      </c>
      <c r="C19" t="s">
        <v>217</v>
      </c>
    </row>
    <row r="20" spans="1:3">
      <c r="A20" s="61">
        <v>40925</v>
      </c>
      <c r="C20" t="s">
        <v>218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23</vt:i4>
      </vt:variant>
    </vt:vector>
  </HeadingPairs>
  <TitlesOfParts>
    <vt:vector size="49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N6'!Область_печати</vt:lpstr>
      <vt:lpstr>'ფორმა N6.1'!Область_печати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Kakha</cp:lastModifiedBy>
  <cp:lastPrinted>2020-10-13T17:11:41Z</cp:lastPrinted>
  <dcterms:created xsi:type="dcterms:W3CDTF">2011-12-27T13:20:18Z</dcterms:created>
  <dcterms:modified xsi:type="dcterms:W3CDTF">2020-10-16T18:39:40Z</dcterms:modified>
</cp:coreProperties>
</file>